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Šios_darbaknygės" defaultThemeVersion="124226"/>
  <mc:AlternateContent xmlns:mc="http://schemas.openxmlformats.org/markup-compatibility/2006">
    <mc:Choice Requires="x15">
      <x15ac:absPath xmlns:x15ac="http://schemas.microsoft.com/office/spreadsheetml/2010/11/ac" url="C:\Users\vbuhal\Desktop\"/>
    </mc:Choice>
  </mc:AlternateContent>
  <xr:revisionPtr revIDLastSave="0" documentId="13_ncr:1_{DE7850DE-9EFB-4097-B24E-6C3A10926B2A}" xr6:coauthVersionLast="47" xr6:coauthVersionMax="47" xr10:uidLastSave="{00000000-0000-0000-0000-000000000000}"/>
  <workbookProtection workbookAlgorithmName="SHA-512" workbookHashValue="ZHaWt24BT0gGEVQN6D4Zb63Wv4wWmgTQRtzINb7ELrRfFzv2V+vcOp9rdqMxrtYfQmwSUQyWgwBDgcZZICVYxQ==" workbookSaltValue="gJOXLSHtcylmG3AulpRcqg==" workbookSpinCount="100000" lockStructure="1"/>
  <bookViews>
    <workbookView xWindow="-120" yWindow="-120" windowWidth="29040" windowHeight="15840" tabRatio="767" activeTab="2" xr2:uid="{C21CE67B-DC28-416D-91BE-6C9E99F1B76A}"/>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81029"/>
</workbook>
</file>

<file path=xl/calcChain.xml><?xml version="1.0" encoding="utf-8"?>
<calcChain xmlns="http://schemas.openxmlformats.org/spreadsheetml/2006/main">
  <c r="H3" i="21" l="1"/>
  <c r="H5" i="21" s="1"/>
  <c r="E9" i="3"/>
  <c r="C4" i="20"/>
  <c r="C7" i="20" s="1"/>
  <c r="C22" i="22"/>
  <c r="E100" i="23"/>
  <c r="C100" i="23"/>
  <c r="E91" i="23"/>
  <c r="C91" i="23"/>
  <c r="E78" i="23"/>
  <c r="C78" i="23"/>
  <c r="E67" i="23"/>
  <c r="C67" i="23"/>
  <c r="C84" i="23" s="1"/>
  <c r="E54" i="23"/>
  <c r="C54" i="23"/>
  <c r="E48" i="23"/>
  <c r="E60" i="23" s="1"/>
  <c r="C48" i="23"/>
  <c r="E35" i="23"/>
  <c r="C35" i="23"/>
  <c r="E30" i="23"/>
  <c r="E33" i="23" s="1"/>
  <c r="C30" i="23"/>
  <c r="C33" i="23" s="1"/>
  <c r="C38" i="23" s="1"/>
  <c r="C40" i="23" s="1"/>
  <c r="C22" i="23"/>
  <c r="E20" i="23"/>
  <c r="C8" i="23"/>
  <c r="C7" i="23"/>
  <c r="X64" i="21"/>
  <c r="X66" i="21"/>
  <c r="W64" i="21"/>
  <c r="W66" i="21" s="1"/>
  <c r="V64" i="21"/>
  <c r="V66" i="21" s="1"/>
  <c r="U64" i="21"/>
  <c r="U66" i="21" s="1"/>
  <c r="T64" i="21"/>
  <c r="T66" i="21" s="1"/>
  <c r="S64" i="21"/>
  <c r="S66" i="21" s="1"/>
  <c r="X52" i="21"/>
  <c r="X54" i="21" s="1"/>
  <c r="W52" i="21"/>
  <c r="W54" i="21" s="1"/>
  <c r="V52" i="21"/>
  <c r="V54" i="21"/>
  <c r="U52" i="21"/>
  <c r="U54" i="21" s="1"/>
  <c r="T52" i="21"/>
  <c r="T54" i="21" s="1"/>
  <c r="S52" i="21"/>
  <c r="S54" i="21" s="1"/>
  <c r="T36" i="21"/>
  <c r="X33" i="21"/>
  <c r="X36" i="21" s="1"/>
  <c r="W33" i="21"/>
  <c r="W36" i="21" s="1"/>
  <c r="V33" i="21"/>
  <c r="V36" i="21" s="1"/>
  <c r="U33" i="21"/>
  <c r="U36" i="21" s="1"/>
  <c r="T33" i="21"/>
  <c r="S33" i="21"/>
  <c r="S36" i="21" s="1"/>
  <c r="X17" i="21"/>
  <c r="X20" i="21" s="1"/>
  <c r="W17" i="21"/>
  <c r="W20" i="21"/>
  <c r="V17" i="21"/>
  <c r="V20" i="21" s="1"/>
  <c r="U17" i="21"/>
  <c r="U20" i="21" s="1"/>
  <c r="T17" i="21"/>
  <c r="T20" i="21" s="1"/>
  <c r="S17" i="21"/>
  <c r="S20" i="21" s="1"/>
  <c r="C8" i="22"/>
  <c r="C7" i="22"/>
  <c r="E100" i="22"/>
  <c r="C100" i="22"/>
  <c r="E91" i="22"/>
  <c r="C91" i="22"/>
  <c r="E78" i="22"/>
  <c r="C78" i="22"/>
  <c r="E67" i="22"/>
  <c r="C67" i="22"/>
  <c r="C84" i="22" s="1"/>
  <c r="E54" i="22"/>
  <c r="C54" i="22"/>
  <c r="E48" i="22"/>
  <c r="E60" i="22" s="1"/>
  <c r="C48" i="22"/>
  <c r="E35" i="22"/>
  <c r="C35" i="22"/>
  <c r="E30" i="22"/>
  <c r="E33" i="22"/>
  <c r="C30" i="22"/>
  <c r="C33" i="22" s="1"/>
  <c r="C38" i="22" s="1"/>
  <c r="C40" i="22" s="1"/>
  <c r="E20" i="22"/>
  <c r="D37" i="21"/>
  <c r="E37" i="21" s="1"/>
  <c r="E96" i="2"/>
  <c r="E83" i="2"/>
  <c r="C66" i="2"/>
  <c r="E66" i="2"/>
  <c r="H13" i="20"/>
  <c r="H24" i="20" s="1"/>
  <c r="F13" i="20"/>
  <c r="F24" i="20" s="1"/>
  <c r="C11" i="2"/>
  <c r="E42" i="2"/>
  <c r="C42" i="2"/>
  <c r="C10" i="2"/>
  <c r="C27" i="17" s="1"/>
  <c r="R33" i="21"/>
  <c r="R36" i="21" s="1"/>
  <c r="Q33" i="21"/>
  <c r="Q36" i="21" s="1"/>
  <c r="P33" i="21"/>
  <c r="P36" i="21" s="1"/>
  <c r="O33" i="21"/>
  <c r="O36" i="21" s="1"/>
  <c r="N33" i="21"/>
  <c r="N36" i="21" s="1"/>
  <c r="M33" i="21"/>
  <c r="M36" i="21" s="1"/>
  <c r="L33" i="21"/>
  <c r="L36" i="21" s="1"/>
  <c r="K33" i="21"/>
  <c r="K36" i="21"/>
  <c r="J33" i="21"/>
  <c r="J36" i="21"/>
  <c r="I33" i="21"/>
  <c r="I36" i="21" s="1"/>
  <c r="H33" i="21"/>
  <c r="H36" i="21"/>
  <c r="G33" i="21"/>
  <c r="G36" i="21"/>
  <c r="F33" i="21"/>
  <c r="F36" i="21" s="1"/>
  <c r="G17" i="21"/>
  <c r="G20" i="21"/>
  <c r="H17" i="21"/>
  <c r="H20" i="21" s="1"/>
  <c r="I17" i="21"/>
  <c r="I20" i="21" s="1"/>
  <c r="J17" i="21"/>
  <c r="J20" i="21" s="1"/>
  <c r="K17" i="21"/>
  <c r="K20" i="21" s="1"/>
  <c r="L17" i="21"/>
  <c r="L20" i="21" s="1"/>
  <c r="M17" i="21"/>
  <c r="M20" i="21" s="1"/>
  <c r="N17" i="21"/>
  <c r="N20" i="21" s="1"/>
  <c r="O17" i="21"/>
  <c r="O20" i="21" s="1"/>
  <c r="P17" i="21"/>
  <c r="P20" i="21" s="1"/>
  <c r="Q17" i="21"/>
  <c r="Q20" i="21" s="1"/>
  <c r="R17" i="21"/>
  <c r="R20" i="21"/>
  <c r="F17" i="21"/>
  <c r="F20" i="21" s="1"/>
  <c r="R52" i="21"/>
  <c r="R54" i="21" s="1"/>
  <c r="Q52" i="21"/>
  <c r="Q54" i="21" s="1"/>
  <c r="P52" i="21"/>
  <c r="P54" i="21"/>
  <c r="O52" i="21"/>
  <c r="O54" i="21" s="1"/>
  <c r="N52" i="21"/>
  <c r="N54" i="21" s="1"/>
  <c r="M52" i="21"/>
  <c r="M54" i="21" s="1"/>
  <c r="L52" i="21"/>
  <c r="L54" i="21"/>
  <c r="K52" i="21"/>
  <c r="K54" i="21" s="1"/>
  <c r="J52" i="21"/>
  <c r="J54" i="21" s="1"/>
  <c r="I52" i="21"/>
  <c r="I54" i="21" s="1"/>
  <c r="H52" i="21"/>
  <c r="H54" i="21"/>
  <c r="G52" i="21"/>
  <c r="F52" i="21"/>
  <c r="F54" i="21"/>
  <c r="G64" i="21"/>
  <c r="G66" i="21" s="1"/>
  <c r="H64" i="21"/>
  <c r="H66" i="21"/>
  <c r="I64" i="21"/>
  <c r="I66" i="21" s="1"/>
  <c r="J64" i="21"/>
  <c r="J66" i="21" s="1"/>
  <c r="K64" i="21"/>
  <c r="K66" i="21" s="1"/>
  <c r="L64" i="21"/>
  <c r="L66" i="21"/>
  <c r="M64" i="21"/>
  <c r="M66" i="21"/>
  <c r="N64" i="21"/>
  <c r="N66" i="21" s="1"/>
  <c r="O64" i="21"/>
  <c r="O66" i="21" s="1"/>
  <c r="P64" i="21"/>
  <c r="P66" i="21" s="1"/>
  <c r="Q64" i="21"/>
  <c r="R64" i="21"/>
  <c r="R66" i="21" s="1"/>
  <c r="F64" i="21"/>
  <c r="F66" i="21" s="1"/>
  <c r="D15" i="21"/>
  <c r="E15" i="21" s="1"/>
  <c r="D34" i="21"/>
  <c r="E34" i="21" s="1"/>
  <c r="D18" i="21"/>
  <c r="E18" i="21" s="1"/>
  <c r="D60" i="21"/>
  <c r="D61" i="21"/>
  <c r="E61" i="21" s="1"/>
  <c r="D62" i="21"/>
  <c r="D63" i="21"/>
  <c r="E63" i="21" s="1"/>
  <c r="D59" i="21"/>
  <c r="D49" i="21"/>
  <c r="E49" i="21" s="1"/>
  <c r="D50" i="21"/>
  <c r="D51" i="21"/>
  <c r="E51" i="21" s="1"/>
  <c r="D48" i="21"/>
  <c r="D47" i="21"/>
  <c r="D40" i="21"/>
  <c r="E40" i="21" s="1"/>
  <c r="D39" i="21"/>
  <c r="D38" i="21"/>
  <c r="D35" i="21"/>
  <c r="E35" i="21" s="1"/>
  <c r="D32" i="21"/>
  <c r="E32" i="21" s="1"/>
  <c r="D31" i="21"/>
  <c r="E31" i="21" s="1"/>
  <c r="D24" i="21"/>
  <c r="E24" i="21" s="1"/>
  <c r="D23" i="21"/>
  <c r="D22" i="21"/>
  <c r="D21" i="21"/>
  <c r="E21" i="21" s="1"/>
  <c r="D19" i="21"/>
  <c r="E19" i="21" s="1"/>
  <c r="D16" i="21"/>
  <c r="E16" i="21" s="1"/>
  <c r="R1" i="2"/>
  <c r="C9" i="2"/>
  <c r="C10" i="17" s="1"/>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C99" i="17"/>
  <c r="E82" i="17"/>
  <c r="C82" i="17"/>
  <c r="E76" i="17"/>
  <c r="E88" i="17" s="1"/>
  <c r="C76" i="17"/>
  <c r="C88" i="17" s="1"/>
  <c r="E62" i="17"/>
  <c r="C62" i="17"/>
  <c r="E56" i="17"/>
  <c r="E59" i="17" s="1"/>
  <c r="C56" i="17"/>
  <c r="C59" i="17" s="1"/>
  <c r="E116" i="17"/>
  <c r="E36" i="2"/>
  <c r="E39" i="2" s="1"/>
  <c r="C36" i="2"/>
  <c r="C39" i="2" s="1"/>
  <c r="C96" i="2"/>
  <c r="E115" i="2"/>
  <c r="C115" i="2"/>
  <c r="E109" i="2"/>
  <c r="E56" i="2"/>
  <c r="C56" i="2"/>
  <c r="E21" i="2"/>
  <c r="C44" i="17"/>
  <c r="E38" i="22" l="1"/>
  <c r="E40" i="22" s="1"/>
  <c r="E60" i="21"/>
  <c r="E84" i="23"/>
  <c r="E86" i="23" s="1"/>
  <c r="C60" i="23"/>
  <c r="C86" i="23" s="1"/>
  <c r="C60" i="22"/>
  <c r="C86" i="22" s="1"/>
  <c r="E46" i="2"/>
  <c r="E48" i="2" s="1"/>
  <c r="E39" i="21" s="1"/>
  <c r="C102" i="2"/>
  <c r="E48" i="21"/>
  <c r="E102" i="2"/>
  <c r="E64" i="21" s="1"/>
  <c r="C72" i="2"/>
  <c r="C46" i="2"/>
  <c r="E65" i="17"/>
  <c r="E67" i="17" s="1"/>
  <c r="C65" i="17"/>
  <c r="C67" i="17" s="1"/>
  <c r="D64" i="21"/>
  <c r="D33" i="21"/>
  <c r="E33" i="21" s="1"/>
  <c r="E84" i="22"/>
  <c r="D36" i="21"/>
  <c r="E36" i="21" s="1"/>
  <c r="D52" i="21"/>
  <c r="G54" i="21"/>
  <c r="E50" i="21"/>
  <c r="C116" i="17"/>
  <c r="C118" i="17" s="1"/>
  <c r="E41" i="17"/>
  <c r="E62" i="21"/>
  <c r="D20" i="21"/>
  <c r="E20" i="21" s="1"/>
  <c r="E38" i="23"/>
  <c r="E40" i="23" s="1"/>
  <c r="E72" i="2"/>
  <c r="E118" i="17"/>
  <c r="E10" i="3"/>
  <c r="E11" i="3"/>
  <c r="C5" i="20"/>
  <c r="C6" i="20"/>
  <c r="E86" i="22"/>
  <c r="D17" i="21"/>
  <c r="E17" i="21" s="1"/>
  <c r="H4" i="21"/>
  <c r="Q66" i="21"/>
  <c r="E22" i="21" l="1"/>
  <c r="C48" i="2"/>
  <c r="E23" i="21" s="1"/>
  <c r="E52" i="21"/>
  <c r="C104" i="2"/>
  <c r="E104" i="2"/>
  <c r="E47" i="21"/>
  <c r="E59" i="21"/>
  <c r="E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18B751DA-EBF9-41AF-A08C-E826A3BC53A3}">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F85EC186-8465-4328-9CCD-8F1A4868504D}">
      <text>
        <r>
          <rPr>
            <sz val="9"/>
            <color indexed="81"/>
            <rFont val="Tahoma"/>
            <family val="2"/>
          </rPr>
          <t>Įrašykite akcininko pavadinimą.</t>
        </r>
      </text>
    </comment>
    <comment ref="E35" authorId="2" shapeId="0" xr:uid="{BB3213B2-F450-4968-8861-AC81ECD4A268}">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3694AD80-BA58-4859-864D-318CF668065F}">
      <text>
        <r>
          <rPr>
            <sz val="9"/>
            <color indexed="81"/>
            <rFont val="Tahoma"/>
            <family val="2"/>
            <charset val="186"/>
          </rPr>
          <t>Pildoma, jei įmonės veikla buvo dotuojama ir jei šios dotacijos yra išskiriamos atskira eilute įmonės pelno (nuostolių) ataskaitoje.</t>
        </r>
      </text>
    </comment>
    <comment ref="E60" authorId="2" shapeId="0" xr:uid="{F3652ED6-35CD-4C31-96C1-99B331F03FA8}">
      <text>
        <r>
          <rPr>
            <sz val="9"/>
            <color indexed="81"/>
            <rFont val="Tahoma"/>
            <family val="2"/>
            <charset val="186"/>
          </rPr>
          <t>Pildoma, jei įmonės veikla buvo dotuojama ir jei šios dotacijos yra išskiriamos atskira eilute įmonės pelno (nuostolių) ataskaitoje.</t>
        </r>
      </text>
    </comment>
    <comment ref="C86" authorId="2" shapeId="0" xr:uid="{7352DB25-FD54-490F-9BA1-01FF545E6316}">
      <text>
        <r>
          <rPr>
            <sz val="9"/>
            <color indexed="81"/>
            <rFont val="Tahoma"/>
            <family val="2"/>
            <charset val="186"/>
          </rPr>
          <t>Pildoma, jei įmonės balanse šis turtas pateikiamas atskirai nuo ilgalaikio ir trumpalaikio turto.</t>
        </r>
      </text>
    </comment>
    <comment ref="E86" authorId="2" shapeId="0" xr:uid="{BB893459-F89D-41EA-8049-37DEAB92F7A3}">
      <text>
        <r>
          <rPr>
            <sz val="9"/>
            <color indexed="81"/>
            <rFont val="Tahoma"/>
            <family val="2"/>
            <charset val="186"/>
          </rPr>
          <t>Pildoma, jei įmonės balanse šis turtas pateikiamas atskirai nuo ilgalaikio ir trumpalaikio turto.</t>
        </r>
      </text>
    </comment>
    <comment ref="C91" authorId="2" shapeId="0" xr:uid="{35334568-BFFA-4F48-BC4A-5D0915E1C89B}">
      <text>
        <r>
          <rPr>
            <sz val="9"/>
            <color indexed="81"/>
            <rFont val="Tahoma"/>
            <family val="2"/>
            <charset val="186"/>
          </rPr>
          <t>Pildoma tik akcinių bendrovių/uždarųjų akcinių bendrovių.</t>
        </r>
      </text>
    </comment>
    <comment ref="E91" authorId="2" shapeId="0" xr:uid="{7E4A89AD-EB49-4F14-A031-6694E21BDE81}">
      <text>
        <r>
          <rPr>
            <sz val="9"/>
            <color indexed="81"/>
            <rFont val="Tahoma"/>
            <family val="2"/>
            <charset val="186"/>
          </rPr>
          <t>Pildoma tik akcinių bendrovių/uždarųjų akcinių bendrovių.</t>
        </r>
      </text>
    </comment>
    <comment ref="C92" authorId="2" shapeId="0" xr:uid="{7917458B-A952-45FE-AEA6-8E9D51A80F1F}">
      <text>
        <r>
          <rPr>
            <sz val="9"/>
            <color indexed="81"/>
            <rFont val="Tahoma"/>
            <family val="2"/>
            <charset val="186"/>
          </rPr>
          <t>Pildoma savivaldybės įmonių, turinčių atitinkamo turto.</t>
        </r>
      </text>
    </comment>
    <comment ref="E92" authorId="2" shapeId="0" xr:uid="{CE0BC239-BE9D-4424-94A7-8691532CFE8C}">
      <text>
        <r>
          <rPr>
            <sz val="9"/>
            <color indexed="81"/>
            <rFont val="Tahoma"/>
            <family val="2"/>
            <charset val="186"/>
          </rPr>
          <t>Pildoma savivaldybės įmonių, turinčių atitinkamo turto.</t>
        </r>
      </text>
    </comment>
    <comment ref="C106" authorId="2" shapeId="0" xr:uid="{BC01849C-7E7D-4E77-BACF-3683200CDCE1}">
      <text>
        <r>
          <rPr>
            <sz val="9"/>
            <color indexed="81"/>
            <rFont val="Tahoma"/>
            <family val="2"/>
            <charset val="186"/>
          </rPr>
          <t>Ilgalaikiai įsipareigojimai, susiję su palūkanų mokėjimais (pavyzdžiui, ilgalaikės paskolos, išperkamosios nuomos įsipareigojimai)</t>
        </r>
      </text>
    </comment>
    <comment ref="E106" authorId="2" shapeId="0" xr:uid="{F768CF04-BE64-4A3E-8752-104CFF7F5495}">
      <text>
        <r>
          <rPr>
            <sz val="9"/>
            <color indexed="81"/>
            <rFont val="Tahoma"/>
            <family val="2"/>
            <charset val="186"/>
          </rPr>
          <t>Ilgalaikiai įsipareigojimai, susiję su palūkanų mokėjimais (pavyzdžiui, ilgalaikės paskolos, išperkamosios nuomos įsipareigojimai)</t>
        </r>
      </text>
    </comment>
    <comment ref="C109" authorId="2" shapeId="0" xr:uid="{824C9021-B678-468E-AE55-4C449A5AB237}">
      <text>
        <r>
          <rPr>
            <sz val="9"/>
            <color indexed="81"/>
            <rFont val="Tahoma"/>
            <family val="2"/>
            <charset val="186"/>
          </rPr>
          <t>Trumpalaikiai įsipareigojimai, susiję su palūkanų mokėjimais (pavyzdžiui, paskolos, išperkamosios nuomos įsipareigojimai)</t>
        </r>
      </text>
    </comment>
    <comment ref="E109" authorId="2" shapeId="0" xr:uid="{73A1A4F7-DCA6-4FFC-9B5E-AF9FD23A2F78}">
      <text>
        <r>
          <rPr>
            <sz val="9"/>
            <color indexed="81"/>
            <rFont val="Tahoma"/>
            <family val="2"/>
            <charset val="186"/>
          </rPr>
          <t>Trumpalaikiai įsipareigojimai, susiję su palūkanų mokėjimais (pavyzdžiui, paskolos, išperkamosios nuomos įsipareigojimai)</t>
        </r>
      </text>
    </comment>
    <comment ref="C114" authorId="2" shapeId="0" xr:uid="{60C3326E-5B0B-4749-B79D-C76B0418440A}">
      <text>
        <r>
          <rPr>
            <sz val="9"/>
            <color indexed="81"/>
            <rFont val="Tahoma"/>
            <family val="2"/>
            <charset val="186"/>
          </rPr>
          <t>Pildoma, jei įmonės balanse šie įsipareigojimai pateikiami atskirai nuo ilgalaikių ir trumpalaikių įsipareigojimų.</t>
        </r>
      </text>
    </comment>
    <comment ref="E114" authorId="2" shapeId="0" xr:uid="{AAF2EB90-53C7-4337-9588-E1CE0F6CE05F}">
      <text>
        <r>
          <rPr>
            <sz val="9"/>
            <color indexed="81"/>
            <rFont val="Tahoma"/>
            <family val="2"/>
            <charset val="186"/>
          </rPr>
          <t>Pildoma, jei įmonės balanse šie įsipareigojimai pateikiami atskirai nuo ilgalaikių ir trumpalaikių įsipareigojimų.</t>
        </r>
      </text>
    </comment>
    <comment ref="B118" authorId="2" shapeId="0" xr:uid="{A0842723-3B47-40F5-93B9-E908FB47CCED}">
      <text>
        <r>
          <rPr>
            <sz val="9"/>
            <color indexed="81"/>
            <rFont val="Tahoma"/>
            <family val="2"/>
          </rPr>
          <t>Jei balansas susibalansuoja, matysite žodį "Balansas"; jei nesibalansuoja - matysite disbalanso dydį (skirtumą).</t>
        </r>
      </text>
    </comment>
    <comment ref="C129" authorId="2" shapeId="0" xr:uid="{46FCDB5D-C39B-4734-9D32-79E1EF6978B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AA4544BD-66E5-4A33-B7B5-0B4B99AD3D9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E5722058-D5F0-43E1-B6C7-A8492A9D954D}">
      <text>
        <r>
          <rPr>
            <sz val="9"/>
            <color indexed="81"/>
            <rFont val="Tahoma"/>
            <family val="2"/>
            <charset val="186"/>
          </rPr>
          <t>Bendras darbuotojų (darbo sutarčių) skaičius; įskaičiuojami visi darbuotojai, įskaitant ir vadovus.</t>
        </r>
      </text>
    </comment>
    <comment ref="E132" authorId="2" shapeId="0" xr:uid="{87582E04-FFB1-4143-B7E2-BE8B0B0AE311}">
      <text>
        <r>
          <rPr>
            <sz val="9"/>
            <color indexed="81"/>
            <rFont val="Tahoma"/>
            <family val="2"/>
            <charset val="186"/>
          </rPr>
          <t>Bendras darbuotojų (darbo sutarčių) skaičius; įskaičiuojami visi darbuotojai, įskaitant ir vadovus.</t>
        </r>
      </text>
    </comment>
    <comment ref="C144" authorId="2" shapeId="0" xr:uid="{BBB35837-CE82-4AE1-938B-0E62EAF07AB9}">
      <text>
        <r>
          <rPr>
            <sz val="9"/>
            <color indexed="81"/>
            <rFont val="Tahoma"/>
            <family val="2"/>
          </rPr>
          <t>Data, kai atsakingas asmuo patvirtina duomenų tikrumą.</t>
        </r>
      </text>
    </comment>
    <comment ref="C146" authorId="2" shapeId="0" xr:uid="{9CB31921-3F3C-4CC2-A323-705DB1F3284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5D3FABD6-D7A3-4495-8643-18A4EAEB7DA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61F2FE24-967E-4E41-BFA9-554610B056C4}">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A7073BDE-644D-4B22-9A18-5058BE31263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F240C7A8-6111-48C9-BA5A-C6838EBEB02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6D8B0F97-8B11-4772-8209-18804D9E5A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E3AB53EC-D491-40BA-A8EB-16532C3A024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C38401F-2B48-490E-8585-4D16FD6AF19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C8343C30-04D9-469E-8E57-EDC248BD4B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9E0C3EA-8675-4DC1-ADD1-1BE926BF1F2B}">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D231607-9C2D-4682-98A4-2477B15D06AD}">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9FA29499-B46C-43BD-B2A3-0FE41FD3DEE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B6ADC5FE-D18F-4FFA-80E8-B5D0DBC34AB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6617A0F6-5F2D-4E8A-959E-B1590903464F}">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20C3E7CC-BC34-46F8-9ECE-FC17077DB6C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25FA26B0-3167-4AD0-B48B-2D23AEB30C5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F234A11B-523A-46C4-BF7C-9970C6C7B8C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A11E0491-F633-4B6E-857B-4558FC0E433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EB88FC39-4BF7-47FE-BC09-B3C4BBE6DC3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202CC48A-9AFF-4515-8AC7-DD2B4F71FA9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C8CAF521-0FA5-4332-A0FE-7EFE16CC3B3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D3766342-9478-4661-9AA5-2FA3A5C8188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4E6E456-99C5-4E15-9C13-7831CD6425F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506E693D-95AB-486F-9242-EF88C93D02F5}">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837E0FFF-B494-4C04-A461-AA26902D4AC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FB6117D1-E8AD-4542-9F2E-0EE0DA05514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B44CC1DF-93BF-4F3A-B083-F9638AE80FF7}">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EE668728-56F8-4CB9-AF79-FA289E79597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328469C0-F07F-4408-BF33-48EF51ACD7A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158DFF01-5A33-4710-8E90-6AA00499D23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64AB3458-A159-4031-A055-6CAA664D23E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6935F5F3-9AE7-411F-B1CA-ABC968FB8804}">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87FCAA95-50D4-4A35-AD72-F5A416AAA491}">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C6D42E53-9FD9-496F-B2C2-AD97806B46B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7030D833-E462-4DA6-82DC-B1A2B19217D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B40AE9B5-5438-4058-994C-9F4819DCD36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4F63CC57-E8EB-445F-9D1F-C2B9447B3D7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<sst xmlns="http://schemas.openxmlformats.org/spreadsheetml/2006/main" count="1515" uniqueCount="621">
  <si>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</si>
  <si>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</si>
  <si>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</si>
  <si>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</si>
  <si>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</si>
  <si>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</si>
  <si>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</si>
  <si>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</si>
  <si>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</si>
  <si>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</si>
  <si>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</si>
  <si>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</si>
  <si>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</si>
  <si>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</si>
  <si>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</si>
  <si>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</si>
  <si>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</si>
  <si>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</si>
  <si>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</si>
  <si>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</si>
  <si>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</si>
  <si>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</si>
  <si>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</si>
  <si>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</si>
  <si>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</si>
  <si>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</si>
  <si>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</si>
  <si>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</si>
  <si>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</si>
  <si>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</si>
  <si>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</si>
  <si>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</si>
  <si>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</si>
  <si>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</si>
  <si>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</si>
  <si>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</si>
  <si>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</si>
  <si>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</si>
  <si>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</si>
  <si>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</si>
  <si>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</si>
  <si>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</si>
  <si>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</si>
  <si>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</si>
  <si>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</si>
  <si>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</si>
  <si>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</si>
  <si>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</si>
  <si>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</si>
  <si>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</si>
  <si>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</si>
  <si>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</si>
  <si>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</si>
  <si>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</si>
  <si>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</si>
  <si>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</si>
  <si>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</si>
  <si>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</si>
  <si>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</si>
  <si>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</si>
  <si>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</si>
  <si>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</si>
  <si>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</si>
  <si>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</si>
  <si>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</si>
  <si>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</si>
  <si>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</si>
  <si>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</si>
  <si>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</si>
  <si>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</si>
  <si>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</si>
  <si>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</si>
  <si>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</si>
  <si>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</si>
  <si>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</si>
  <si>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</si>
  <si>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</si>
  <si>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</si>
  <si>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</si>
  <si>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</si>
  <si>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</si>
  <si>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</si>
  <si>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</si>
  <si>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</si>
  <si>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</si>
  <si>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</si>
  <si>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</si>
  <si>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</si>
  <si>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</si>
  <si>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</si>
  <si>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</si>
  <si>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</si>
  <si>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</si>
  <si>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</si>
  <si>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</si>
  <si>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</si>
  <si>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</si>
  <si>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</si>
  <si>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</si>
  <si>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</si>
  <si>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</si>
  <si>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</si>
  <si>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</si>
  <si>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</si>
  <si>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</si>
  <si>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</si>
  <si>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</si>
  <si>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</si>
  <si>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</si>
  <si>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</si>
  <si>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</si>
  <si>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</si>
  <si>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</si>
  <si>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</si>
  <si>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</si>
  <si>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</si>
  <si>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</si>
  <si>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</si>
  <si>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</si>
  <si>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</si>
  <si>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</si>
  <si>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</si>
  <si>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</si>
  <si>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</si>
  <si>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</si>
  <si>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</si>
  <si>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</si>
  <si>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</si>
  <si>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</si>
  <si>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</si>
  <si>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</si>
  <si>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</si>
  <si>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</si>
  <si>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</si>
  <si>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</si>
  <si>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</si>
  <si>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</si>
  <si>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</si>
  <si>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</si>
  <si>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</si>
  <si>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</si>
  <si>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</si>
  <si>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</si>
  <si>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</si>
  <si>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</si>
  <si>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</si>
  <si>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</si>
  <si>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</si>
  <si>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</si>
  <si>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</si>
  <si>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</si>
  <si>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</si>
  <si>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</si>
  <si>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</si>
  <si>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</si>
  <si>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</si>
  <si>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</si>
  <si>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</si>
  <si>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</si>
  <si>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</si>
  <si>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</si>
  <si>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</si>
  <si>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</si>
  <si>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</si>
  <si>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</si>
  <si>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</si>
  <si>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</si>
  <si>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</si>
  <si>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</si>
  <si>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</si>
  <si>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</si>
  <si>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</si>
  <si>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</si>
  <si>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</si>
  <si>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</si>
  <si>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</si>
  <si>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</si>
  <si>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</si>
  <si>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</si>
  <si>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</si>
  <si>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</si>
  <si>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</si>
  <si>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</si>
  <si>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</si>
  <si>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</si>
  <si>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</si>
  <si>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</si>
  <si>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</si>
  <si>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</si>
  <si>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</si>
  <si>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</si>
  <si>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</si>
  <si>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</si>
  <si>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</si>
  <si>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</si>
  <si>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</si>
  <si>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</si>
  <si>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</si>
  <si>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</si>
  <si>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</si>
  <si>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</si>
  <si>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</si>
  <si>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</si>
  <si>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</si>
  <si>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</si>
  <si>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</si>
  <si>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</si>
  <si>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</si>
  <si>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</si>
  <si>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</si>
  <si>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</si>
  <si>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</si>
  <si>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</si>
  <si>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</si>
  <si>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</si>
  <si>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</si>
  <si>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</si>
  <si>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</si>
  <si>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</si>
  <si>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</si>
  <si>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</si>
  <si>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</si>
  <si>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</si>
  <si>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</si>
  <si>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</si>
  <si>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</si>
  <si>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</si>
  <si>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</si>
  <si>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</si>
  <si>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</si>
  <si>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</si>
  <si>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</si>
  <si>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</si>
  <si>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</si>
  <si>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</si>
  <si>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</si>
  <si>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</si>
  <si>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</si>
  <si>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</si>
  <si>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</si>
  <si>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</si>
  <si>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</si>
  <si>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</si>
  <si>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</si>
  <si>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</si>
  <si>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</si>
  <si>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</si>
  <si>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</si>
  <si>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</si>
  <si>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</si>
  <si>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</si>
  <si>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</si>
  <si>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</si>
  <si>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</si>
  <si>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</si>
  <si>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</si>
  <si>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</si>
  <si>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</si>
  <si>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</si>
  <si>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</si>
  <si>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</si>
  <si>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</si>
  <si>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</si>
  <si>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</si>
  <si>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</si>
  <si>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</si>
  <si>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</si>
  <si>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</si>
  <si>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</si>
  <si>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</si>
  <si>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</si>
  <si>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</si>
  <si>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</si>
  <si>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</si>
  <si>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</si>
  <si>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</si>
  <si>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</si>
  <si>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</si>
  <si>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</si>
  <si>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</si>
  <si>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</si>
  <si>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</si>
  <si>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</si>
  <si>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</si>
  <si>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</si>
  <si>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</si>
  <si>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</si>
  <si>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</si>
  <si>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</si>
  <si>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</si>
  <si>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</si>
  <si>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</si>
  <si>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</si>
  <si>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</si>
  <si>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</si>
  <si>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</si>
  <si>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</si>
  <si>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</si>
  <si>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</si>
  <si>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</si>
  <si>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</si>
  <si>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</si>
  <si>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</si>
  <si>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</si>
  <si>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</si>
  <si>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</si>
  <si>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</si>
  <si>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</si>
  <si>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</si>
  <si>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</si>
  <si>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</si>
  <si>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</si>
  <si>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</si>
  <si>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</si>
  <si>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</si>
  <si>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</si>
  <si>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</si>
  <si>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</si>
  <si>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</si>
  <si>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</si>
  <si>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</si>
  <si>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</si>
  <si>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</si>
  <si>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</si>
  <si>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</si>
  <si>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</si>
  <si>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</si>
  <si>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</si>
  <si>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</si>
  <si>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</si>
  <si>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</si>
  <si>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</si>
  <si>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</si>
  <si>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</si>
  <si>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</si>
  <si>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</si>
  <si>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</si>
  <si>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</si>
  <si>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</si>
  <si>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</si>
  <si>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</si>
  <si>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</si>
  <si>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</si>
  <si>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</si>
  <si>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</si>
  <si>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</si>
  <si>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</si>
  <si>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</si>
  <si>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</si>
  <si>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</si>
  <si>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</si>
  <si>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</si>
  <si>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</si>
  <si>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</si>
  <si>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</si>
  <si>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</si>
  <si>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</si>
  <si>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</si>
  <si>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</si>
  <si>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</si>
  <si>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</si>
  <si>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</si>
  <si>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</si>
  <si>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</si>
  <si>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</si>
  <si>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</si>
  <si>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</si>
  <si>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</si>
  <si>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</si>
  <si>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</si>
  <si>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</si>
  <si>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</si>
  <si>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</si>
  <si>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</si>
  <si>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</si>
  <si>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</si>
  <si>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</si>
  <si>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</si>
  <si>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</si>
  <si>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</si>
  <si>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</si>
  <si>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</si>
  <si>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</si>
  <si>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</si>
  <si>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</si>
  <si>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</si>
  <si>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</si>
  <si>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</si>
  <si>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</si>
  <si>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</si>
  <si>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</si>
  <si>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</si>
  <si>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</si>
  <si>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</si>
  <si>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</si>
  <si>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</si>
  <si>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</si>
  <si>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</si>
  <si>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</si>
  <si>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</si>
  <si>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</si>
  <si>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</si>
  <si>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</si>
  <si>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</si>
  <si>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</si>
  <si>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</si>
  <si>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</si>
  <si>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</si>
  <si>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</si>
  <si>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</si>
  <si>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</si>
  <si>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</si>
  <si>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</si>
  <si>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</si>
  <si>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</si>
  <si>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</si>
  <si>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</si>
  <si>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</si>
  <si>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</si>
  <si>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</si>
  <si>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</si>
  <si>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</si>
  <si>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</si>
  <si>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</si>
  <si>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</si>
  <si>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</si>
  <si>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</si>
  <si>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</si>
  <si>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</si>
  <si>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</si>
  <si>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</si>
  <si>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</si>
  <si>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</si>
  <si>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</si>
  <si>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</si>
  <si>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</si>
  <si>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</si>
  <si>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</si>
  <si>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</si>
  <si>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</si>
  <si>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</si>
  <si>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</si>
  <si>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</si>
  <si>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</si>
  <si>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</si>
  <si>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</si>
  <si>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</si>
  <si>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</si>
  <si>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</si>
  <si>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</si>
  <si>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</si>
  <si>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</si>
  <si>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</si>
  <si>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</si>
  <si>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</si>
  <si>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</si>
  <si>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</si>
  <si>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</si>
  <si>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</si>
  <si>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</si>
  <si>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</si>
  <si>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</si>
  <si>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</si>
  <si>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</si>
  <si>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</si>
  <si>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</si>
  <si>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</si>
  <si>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</si>
  <si>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</si>
  <si>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</si>
  <si>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</si>
  <si>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</si>
  <si>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</si>
  <si>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</si>
  <si>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</si>
  <si>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</si>
  <si>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</si>
  <si>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</si>
  <si>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</si>
  <si>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</si>
  <si>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</si>
  <si>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</si>
  <si>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</si>
  <si>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</si>
  <si>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</si>
  <si>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</si>
  <si>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</si>
  <si>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</si>
  <si>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</si>
  <si>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</si>
  <si>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</si>
  <si>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</si>
  <si>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</si>
  <si>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</si>
  <si>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</si>
  <si>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</si>
  <si>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</si>
  <si>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</si>
  <si>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</si>
  <si>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</si>
  <si>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</si>
  <si>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</si>
  <si>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</si>
  <si>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</si>
  <si>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</si>
  <si>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</si>
  <si>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</si>
  <si>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</si>
  <si>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</si>
  <si>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</si>
  <si>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</si>
  <si>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</si>
  <si>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</si>
  <si>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</si>
  <si>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</si>
  <si>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</si>
  <si>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</si>
  <si>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</si>
  <si>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</si>
  <si>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</si>
  <si>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</si>
  <si>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</si>
  <si>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</si>
  <si>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</si>
  <si>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</si>
  <si>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</si>
  <si>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</si>
  <si>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</si>
  <si>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</si>
  <si>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</si>
  <si>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</si>
  <si>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</si>
  <si>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</si>
  <si>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</si>
  <si>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</si>
  <si>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</si>
  <si>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</si>
  <si>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</si>
  <si>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</si>
  <si>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</si>
  <si>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</si>
  <si>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</si>
  <si>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</si>
  <si>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</si>
  <si>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</si>
  <si>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</si>
  <si>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</si>
  <si>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</si>
  <si>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</si>
  <si>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</si>
  <si>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</si>
  <si>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</si>
  <si>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</si>
  <si>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</si>
  <si>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</si>
  <si>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</si>
  <si>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</si>
  <si>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</si>
  <si>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</si>
  <si>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</si>
  <si>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</si>
  <si>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</si>
  <si>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</si>
  <si>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</si>
  <si>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</si>
  <si>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</si>
  <si>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</si>
  <si>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</si>
  <si>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</si>
  <si>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</si>
  <si>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</si>
  <si>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</si>
  <si>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</si>
  <si>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</si>
  <si>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</si>
  <si>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</si>
  <si>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</si>
  <si>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</si>
  <si>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</si>
  <si>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</si>
  <si>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</si>
  <si>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</si>
  <si>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</si>
  <si>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</si>
  <si>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</si>
  <si>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</si>
  <si>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</si>
  <si>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</si>
  <si>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</si>
  <si>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</si>
  <si>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</si>
  <si>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</si>
  <si>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</si>
  <si>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</si>
  <si>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</si>
  <si>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</si>
  <si>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</si>
  <si>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</si>
  <si>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</si>
  <si>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</si>
  <si>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</si>
  <si>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</si>
  <si>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</si>
  <si>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</si>
  <si>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</si>
  <si>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</si>
  <si>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</si>
  <si>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</si>
  <si>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</si>
  <si>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</si>
  <si>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</si>
  <si>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</si>
  <si>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</si>
  <si>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</si>
  <si>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Rolandas Zazerskis</t>
  </si>
  <si>
    <t>Vandens tiekimas</t>
  </si>
  <si>
    <t>Nuotekų valymas</t>
  </si>
  <si>
    <t>Angelė Jurevičienė, Vyr buhalterė</t>
  </si>
  <si>
    <t>finansai@kaisiadoriuvandenys.lt, 065544901</t>
  </si>
  <si>
    <t>2026 04 27</t>
  </si>
  <si>
    <t>Angelė Jurevičienė, Vyr. buhalterė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</si>
</sst>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1"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4" fillId="0" borderId="0"/>
    <xf numFmtId="0" fontId="24" fillId="0" borderId="0"/>
    <xf numFmtId="9" fontId="23" fillId="0" borderId="0" applyFont="0" applyFill="0" applyBorder="0" applyAlignment="0" applyProtection="0"/>
  </cellStyleXfs>
  <cellXfs count="723">
    <xf numFmtId="0" fontId="0" fillId="0" borderId="0" xfId="0"/>
    <xf numFmtId="164" fontId="25" fillId="2" borderId="10" xfId="0" applyNumberFormat="1" applyFont="1" applyFill="1" applyBorder="1" applyAlignment="1" applyProtection="1">
      <alignment vertical="center"/>
      <protection locked="0"/>
    </xf>
    <xf numFmtId="164" fontId="25" fillId="2" borderId="11" xfId="0" applyNumberFormat="1" applyFont="1" applyFill="1" applyBorder="1" applyAlignment="1" applyProtection="1">
      <alignment vertical="center"/>
      <protection locked="0"/>
    </xf>
    <xf numFmtId="164" fontId="25" fillId="2" borderId="12" xfId="0" applyNumberFormat="1" applyFont="1" applyFill="1" applyBorder="1" applyAlignment="1" applyProtection="1">
      <alignment vertical="center"/>
      <protection locked="0"/>
    </xf>
    <xf numFmtId="164" fontId="25" fillId="2" borderId="13" xfId="0" applyNumberFormat="1" applyFont="1" applyFill="1" applyBorder="1" applyAlignment="1" applyProtection="1">
      <alignment vertical="center"/>
      <protection locked="0"/>
    </xf>
    <xf numFmtId="164" fontId="25" fillId="2" borderId="0" xfId="0" applyNumberFormat="1" applyFont="1" applyFill="1" applyAlignment="1" applyProtection="1">
      <alignment vertical="center"/>
      <protection locked="0"/>
    </xf>
    <xf numFmtId="164" fontId="25" fillId="2" borderId="14" xfId="0" applyNumberFormat="1" applyFont="1" applyFill="1" applyBorder="1" applyAlignment="1" applyProtection="1">
      <alignment vertical="center"/>
      <protection locked="0"/>
    </xf>
    <xf numFmtId="164" fontId="26" fillId="2" borderId="14" xfId="0" applyNumberFormat="1" applyFont="1" applyFill="1" applyBorder="1" applyAlignment="1" applyProtection="1">
      <alignment vertical="center"/>
      <protection locked="0"/>
    </xf>
    <xf numFmtId="0" fontId="27" fillId="0" borderId="1" xfId="0" applyFont="1" applyBorder="1" applyAlignment="1" applyProtection="1">
      <alignment wrapText="1"/>
      <protection locked="0"/>
    </xf>
    <xf numFmtId="0" fontId="27" fillId="0" borderId="2" xfId="0" applyFont="1" applyBorder="1" applyAlignment="1" applyProtection="1">
      <alignment wrapText="1"/>
      <protection locked="0"/>
    </xf>
    <xf numFmtId="0" fontId="25" fillId="0" borderId="0" xfId="0" applyFont="1" applyAlignment="1">
      <alignment vertical="center"/>
    </xf>
    <xf numFmtId="164" fontId="25" fillId="2" borderId="15" xfId="0" applyNumberFormat="1" applyFont="1" applyFill="1" applyBorder="1" applyAlignment="1" applyProtection="1">
      <alignment vertical="center"/>
      <protection locked="0"/>
    </xf>
    <xf numFmtId="0" fontId="0" fillId="3" borderId="0" xfId="0" applyFill="1"/>
    <xf numFmtId="0" fontId="27" fillId="4" borderId="0" xfId="0" applyFont="1" applyFill="1"/>
    <xf numFmtId="0" fontId="0" fillId="4" borderId="0" xfId="0" applyFill="1"/>
    <xf numFmtId="0" fontId="27" fillId="4" borderId="16" xfId="0" applyFont="1" applyFill="1" applyBorder="1"/>
    <xf numFmtId="0" fontId="0" fillId="4" borderId="17" xfId="0" applyFill="1" applyBorder="1"/>
    <xf numFmtId="0" fontId="27" fillId="4" borderId="0" xfId="0" applyFont="1" applyFill="1" applyAlignment="1">
      <alignment wrapText="1"/>
    </xf>
    <xf numFmtId="0" fontId="28" fillId="4" borderId="16" xfId="0" applyFont="1" applyFill="1" applyBorder="1" applyAlignment="1">
      <alignment horizontal="center"/>
    </xf>
    <xf numFmtId="0" fontId="28" fillId="4" borderId="0" xfId="0" applyFont="1" applyFill="1" applyAlignment="1">
      <alignment horizontal="center"/>
    </xf>
    <xf numFmtId="0" fontId="27" fillId="0" borderId="1" xfId="0" applyFont="1" applyBorder="1" applyAlignment="1">
      <alignment wrapText="1"/>
    </xf>
    <xf numFmtId="0" fontId="27" fillId="4" borderId="18" xfId="0" applyFont="1" applyFill="1" applyBorder="1"/>
    <xf numFmtId="0" fontId="27" fillId="0" borderId="3" xfId="0" applyFont="1" applyBorder="1" applyAlignment="1">
      <alignment wrapText="1"/>
    </xf>
    <xf numFmtId="164" fontId="25" fillId="2" borderId="19" xfId="0" applyNumberFormat="1" applyFont="1" applyFill="1" applyBorder="1" applyAlignment="1" applyProtection="1">
      <alignment vertical="center"/>
      <protection locked="0"/>
    </xf>
    <xf numFmtId="164" fontId="25" fillId="2" borderId="20" xfId="0" applyNumberFormat="1" applyFont="1" applyFill="1" applyBorder="1" applyAlignment="1" applyProtection="1">
      <alignment vertical="center"/>
      <protection locked="0"/>
    </xf>
    <xf numFmtId="164" fontId="25" fillId="2" borderId="18" xfId="0" applyNumberFormat="1" applyFont="1" applyFill="1" applyBorder="1" applyAlignment="1" applyProtection="1">
      <alignment vertical="center"/>
      <protection locked="0"/>
    </xf>
    <xf numFmtId="164" fontId="25" fillId="2" borderId="21" xfId="0" applyNumberFormat="1" applyFont="1" applyFill="1" applyBorder="1" applyAlignment="1" applyProtection="1">
      <alignment vertical="center"/>
      <protection locked="0"/>
    </xf>
    <xf numFmtId="164" fontId="25" fillId="2" borderId="22" xfId="0" applyNumberFormat="1" applyFont="1" applyFill="1" applyBorder="1" applyAlignment="1" applyProtection="1">
      <alignment vertical="center"/>
      <protection locked="0"/>
    </xf>
    <xf numFmtId="164" fontId="25" fillId="2" borderId="23" xfId="0" applyNumberFormat="1" applyFont="1" applyFill="1" applyBorder="1" applyAlignment="1" applyProtection="1">
      <alignment vertical="center"/>
      <protection locked="0"/>
    </xf>
    <xf numFmtId="0" fontId="25" fillId="5" borderId="0" xfId="0" applyFont="1" applyFill="1"/>
    <xf numFmtId="0" fontId="26" fillId="0" borderId="0" xfId="0" applyFont="1" applyAlignment="1">
      <alignment wrapText="1"/>
    </xf>
    <xf numFmtId="0" fontId="29" fillId="0" borderId="0" xfId="0" applyFont="1"/>
    <xf numFmtId="0" fontId="25" fillId="2" borderId="15" xfId="0" quotePrefix="1" applyFont="1" applyFill="1" applyBorder="1" applyAlignment="1">
      <alignment horizontal="right" vertical="center"/>
    </xf>
    <xf numFmtId="0" fontId="25" fillId="0" borderId="0" xfId="0" applyFont="1"/>
    <xf numFmtId="0" fontId="30" fillId="0" borderId="0" xfId="0" applyFont="1" applyAlignment="1">
      <alignment horizontal="left" vertical="center"/>
    </xf>
    <xf numFmtId="0" fontId="31" fillId="5" borderId="0" xfId="0" applyFont="1" applyFill="1"/>
    <xf numFmtId="0" fontId="32" fillId="6" borderId="24" xfId="0" applyFont="1" applyFill="1" applyBorder="1" applyAlignment="1">
      <alignment horizontal="center" wrapText="1"/>
    </xf>
    <xf numFmtId="0" fontId="25" fillId="0" borderId="25" xfId="0" applyFont="1" applyBorder="1"/>
    <xf numFmtId="0" fontId="25" fillId="0" borderId="26" xfId="0" applyFont="1" applyBorder="1"/>
    <xf numFmtId="0" fontId="26" fillId="5" borderId="0" xfId="0" applyFont="1" applyFill="1"/>
    <xf numFmtId="164" fontId="26" fillId="0" borderId="12" xfId="0" applyNumberFormat="1" applyFont="1" applyBorder="1" applyAlignment="1">
      <alignment vertical="center"/>
    </xf>
    <xf numFmtId="0" fontId="33" fillId="0" borderId="0" xfId="0" applyFont="1"/>
    <xf numFmtId="0" fontId="9" fillId="0" borderId="0" xfId="0" applyFont="1"/>
    <xf numFmtId="164" fontId="25" fillId="0" borderId="12" xfId="0" applyNumberFormat="1" applyFont="1" applyBorder="1" applyAlignment="1">
      <alignment vertical="center"/>
    </xf>
    <xf numFmtId="14" fontId="32" fillId="6" borderId="24" xfId="0" applyNumberFormat="1" applyFont="1" applyFill="1" applyBorder="1" applyAlignment="1">
      <alignment horizontal="center" wrapText="1"/>
    </xf>
    <xf numFmtId="164" fontId="26" fillId="0" borderId="0" xfId="0" applyNumberFormat="1" applyFont="1" applyAlignment="1">
      <alignment vertical="center"/>
    </xf>
    <xf numFmtId="164" fontId="25" fillId="0" borderId="0" xfId="0" applyNumberFormat="1" applyFont="1" applyAlignment="1">
      <alignment vertical="center"/>
    </xf>
    <xf numFmtId="0" fontId="25" fillId="0" borderId="18" xfId="0" applyFont="1" applyBorder="1"/>
    <xf numFmtId="0" fontId="25" fillId="0" borderId="27" xfId="0" applyFont="1" applyBorder="1"/>
    <xf numFmtId="3" fontId="26" fillId="0" borderId="0" xfId="0" applyNumberFormat="1" applyFont="1" applyAlignment="1">
      <alignment vertical="center"/>
    </xf>
    <xf numFmtId="164" fontId="26" fillId="0" borderId="0" xfId="0" applyNumberFormat="1" applyFont="1" applyAlignment="1">
      <alignment horizontal="right" vertical="center"/>
    </xf>
    <xf numFmtId="0" fontId="32" fillId="4" borderId="0" xfId="0" applyFont="1" applyFill="1" applyAlignment="1">
      <alignment horizontal="center" wrapText="1"/>
    </xf>
    <xf numFmtId="0" fontId="25" fillId="0" borderId="28" xfId="0" applyFont="1" applyBorder="1"/>
    <xf numFmtId="0" fontId="25" fillId="0" borderId="24" xfId="0" applyFont="1" applyBorder="1"/>
    <xf numFmtId="164" fontId="26" fillId="2" borderId="0" xfId="0" applyNumberFormat="1" applyFont="1" applyFill="1" applyAlignment="1" applyProtection="1">
      <alignment vertical="center"/>
      <protection locked="0"/>
    </xf>
    <xf numFmtId="0" fontId="25" fillId="2" borderId="0" xfId="0" applyFont="1" applyFill="1" applyProtection="1">
      <protection locked="0"/>
    </xf>
    <xf numFmtId="164" fontId="25" fillId="0" borderId="18" xfId="0" applyNumberFormat="1" applyFont="1" applyBorder="1" applyAlignment="1">
      <alignment vertical="center"/>
    </xf>
    <xf numFmtId="0" fontId="25" fillId="0" borderId="29" xfId="0" applyFont="1" applyBorder="1"/>
    <xf numFmtId="0" fontId="25" fillId="0" borderId="30" xfId="0" applyFont="1" applyBorder="1" applyAlignment="1">
      <alignment vertical="center"/>
    </xf>
    <xf numFmtId="164" fontId="25" fillId="2" borderId="31" xfId="0" applyNumberFormat="1" applyFont="1" applyFill="1" applyBorder="1" applyAlignment="1" applyProtection="1">
      <alignment vertical="center"/>
      <protection locked="0"/>
    </xf>
    <xf numFmtId="164" fontId="25" fillId="2" borderId="32" xfId="0" applyNumberFormat="1" applyFont="1" applyFill="1" applyBorder="1" applyAlignment="1" applyProtection="1">
      <alignment vertical="center"/>
      <protection locked="0"/>
    </xf>
    <xf numFmtId="0" fontId="26" fillId="2" borderId="33" xfId="0" applyFont="1" applyFill="1" applyBorder="1" applyAlignment="1" applyProtection="1">
      <alignment horizontal="center" wrapText="1"/>
      <protection locked="0"/>
    </xf>
    <xf numFmtId="0" fontId="34" fillId="0" borderId="0" xfId="0" applyFont="1" applyAlignment="1">
      <alignment horizontal="center" wrapText="1"/>
    </xf>
    <xf numFmtId="0" fontId="34" fillId="0" borderId="0" xfId="0" applyFont="1" applyAlignment="1">
      <alignment wrapText="1"/>
    </xf>
    <xf numFmtId="0" fontId="13" fillId="0" borderId="0" xfId="0" applyFont="1" applyAlignment="1">
      <alignment horizontal="left" vertical="top" wrapText="1"/>
    </xf>
    <xf numFmtId="0" fontId="31" fillId="0" borderId="0" xfId="0" applyFont="1"/>
    <xf numFmtId="0" fontId="26" fillId="0" borderId="0" xfId="0" applyFont="1"/>
    <xf numFmtId="0" fontId="26" fillId="0" borderId="0" xfId="0" applyFont="1" applyAlignment="1">
      <alignment vertical="center" wrapText="1"/>
    </xf>
    <xf numFmtId="10" fontId="25" fillId="0" borderId="34" xfId="3" applyNumberFormat="1" applyFont="1" applyBorder="1" applyAlignment="1" applyProtection="1">
      <alignment vertical="center"/>
    </xf>
    <xf numFmtId="0" fontId="25" fillId="0" borderId="0" xfId="0" applyFont="1" applyAlignment="1">
      <alignment horizontal="left" vertical="center"/>
    </xf>
    <xf numFmtId="164" fontId="25" fillId="2" borderId="35" xfId="0" applyNumberFormat="1" applyFont="1" applyFill="1" applyBorder="1" applyAlignment="1" applyProtection="1">
      <alignment vertical="center"/>
      <protection locked="0"/>
    </xf>
    <xf numFmtId="164" fontId="25" fillId="2" borderId="36" xfId="0" applyNumberFormat="1" applyFont="1" applyFill="1" applyBorder="1" applyAlignment="1" applyProtection="1">
      <alignment vertical="center"/>
      <protection locked="0"/>
    </xf>
    <xf numFmtId="164" fontId="26" fillId="0" borderId="34" xfId="0" applyNumberFormat="1" applyFont="1" applyBorder="1" applyAlignment="1">
      <alignment vertical="center"/>
    </xf>
    <xf numFmtId="164" fontId="25" fillId="0" borderId="34" xfId="0" applyNumberFormat="1" applyFont="1" applyBorder="1" applyAlignment="1">
      <alignment vertical="center"/>
    </xf>
    <xf numFmtId="164" fontId="25" fillId="2" borderId="37" xfId="0" applyNumberFormat="1" applyFont="1" applyFill="1" applyBorder="1" applyAlignment="1" applyProtection="1">
      <alignment vertical="center"/>
      <protection locked="0"/>
    </xf>
    <xf numFmtId="164" fontId="25" fillId="2" borderId="38" xfId="0" applyNumberFormat="1" applyFont="1" applyFill="1" applyBorder="1" applyAlignment="1" applyProtection="1">
      <alignment vertical="center"/>
      <protection locked="0"/>
    </xf>
    <xf numFmtId="164" fontId="25" fillId="2" borderId="39" xfId="0" applyNumberFormat="1" applyFont="1" applyFill="1" applyBorder="1" applyAlignment="1" applyProtection="1">
      <alignment vertical="center"/>
      <protection locked="0"/>
    </xf>
    <xf numFmtId="164" fontId="26" fillId="2" borderId="39" xfId="0" applyNumberFormat="1" applyFont="1" applyFill="1" applyBorder="1" applyAlignment="1" applyProtection="1">
      <alignment vertical="center"/>
      <protection locked="0"/>
    </xf>
    <xf numFmtId="164" fontId="25" fillId="2" borderId="40" xfId="0" applyNumberFormat="1" applyFont="1" applyFill="1" applyBorder="1" applyAlignment="1" applyProtection="1">
      <alignment vertical="center"/>
      <protection locked="0"/>
    </xf>
    <xf numFmtId="164" fontId="25" fillId="2" borderId="41" xfId="0" applyNumberFormat="1" applyFont="1" applyFill="1" applyBorder="1" applyAlignment="1" applyProtection="1">
      <alignment vertical="center"/>
      <protection locked="0"/>
    </xf>
    <xf numFmtId="0" fontId="25" fillId="2" borderId="39" xfId="0" applyFont="1" applyFill="1" applyBorder="1" applyProtection="1">
      <protection locked="0"/>
    </xf>
    <xf numFmtId="0" fontId="26" fillId="2" borderId="42" xfId="0" applyFont="1" applyFill="1" applyBorder="1" applyAlignment="1" applyProtection="1">
      <alignment horizontal="center" wrapText="1"/>
      <protection locked="0"/>
    </xf>
    <xf numFmtId="0" fontId="30" fillId="0" borderId="0" xfId="0" applyFont="1"/>
    <xf numFmtId="0" fontId="35" fillId="0" borderId="0" xfId="0" applyFont="1"/>
    <xf numFmtId="0" fontId="30" fillId="0" borderId="0" xfId="0" applyFont="1" applyAlignment="1">
      <alignment vertical="center"/>
    </xf>
    <xf numFmtId="0" fontId="30" fillId="0" borderId="0" xfId="0" applyFont="1" applyAlignment="1">
      <alignment horizontal="left" vertical="center" indent="1"/>
    </xf>
    <xf numFmtId="0" fontId="25" fillId="0" borderId="0" xfId="0" applyFont="1" applyAlignment="1">
      <alignment horizontal="left" vertical="center" wrapText="1"/>
    </xf>
    <xf numFmtId="0" fontId="30" fillId="0" borderId="0" xfId="0" applyFont="1" applyAlignment="1">
      <alignment horizontal="left" vertical="center" wrapText="1"/>
    </xf>
    <xf numFmtId="0" fontId="32" fillId="6" borderId="24" xfId="0" applyFont="1" applyFill="1" applyBorder="1" applyAlignment="1">
      <alignment vertical="center"/>
    </xf>
    <xf numFmtId="0" fontId="30" fillId="0" borderId="0" xfId="0" applyFont="1" applyAlignment="1">
      <alignment horizontal="left"/>
    </xf>
    <xf numFmtId="0" fontId="36" fillId="0" borderId="0" xfId="0" applyFont="1" applyAlignment="1">
      <alignment horizontal="left"/>
    </xf>
    <xf numFmtId="0" fontId="30" fillId="0" borderId="0" xfId="0" applyFont="1" applyAlignment="1">
      <alignment horizontal="left" indent="1"/>
    </xf>
    <xf numFmtId="0" fontId="27" fillId="0" borderId="0" xfId="0" quotePrefix="1" applyFont="1" applyAlignment="1">
      <alignment horizontal="left" wrapText="1" indent="1"/>
    </xf>
    <xf numFmtId="3" fontId="30" fillId="0" borderId="0" xfId="0" applyNumberFormat="1" applyFont="1" applyAlignment="1">
      <alignment horizontal="left" indent="1"/>
    </xf>
    <xf numFmtId="3" fontId="36" fillId="0" borderId="0" xfId="0" applyNumberFormat="1" applyFont="1" applyAlignment="1">
      <alignment horizontal="left"/>
    </xf>
    <xf numFmtId="3" fontId="25" fillId="0" borderId="0" xfId="0" applyNumberFormat="1" applyFont="1" applyAlignment="1">
      <alignment horizontal="left" vertical="center" wrapText="1" indent="1"/>
    </xf>
    <xf numFmtId="3" fontId="25" fillId="0" borderId="0" xfId="0" applyNumberFormat="1" applyFont="1" applyAlignment="1">
      <alignment horizontal="left" vertical="center" indent="1"/>
    </xf>
    <xf numFmtId="0" fontId="25" fillId="0" borderId="0" xfId="0" applyFont="1" applyAlignment="1">
      <alignment horizontal="left" vertical="center" indent="1"/>
    </xf>
    <xf numFmtId="0" fontId="36" fillId="7" borderId="0" xfId="0" applyFont="1" applyFill="1" applyAlignment="1">
      <alignment horizontal="left"/>
    </xf>
    <xf numFmtId="0" fontId="30" fillId="7" borderId="0" xfId="0" applyFont="1" applyFill="1" applyAlignment="1">
      <alignment horizontal="left"/>
    </xf>
    <xf numFmtId="0" fontId="25" fillId="7" borderId="0" xfId="0" applyFont="1" applyFill="1" applyAlignment="1">
      <alignment horizontal="left" wrapText="1" indent="1"/>
    </xf>
    <xf numFmtId="0" fontId="25" fillId="7" borderId="0" xfId="0" quotePrefix="1" applyFont="1" applyFill="1" applyAlignment="1">
      <alignment horizontal="left" wrapText="1" indent="2"/>
    </xf>
    <xf numFmtId="0" fontId="30" fillId="0" borderId="0" xfId="0" quotePrefix="1" applyFont="1" applyAlignment="1">
      <alignment horizontal="left" indent="2"/>
    </xf>
    <xf numFmtId="0" fontId="30" fillId="0" borderId="0" xfId="0" applyFont="1" applyAlignment="1">
      <alignment horizontal="left" indent="2"/>
    </xf>
    <xf numFmtId="0" fontId="37" fillId="0" borderId="0" xfId="0" applyFont="1"/>
    <xf numFmtId="0" fontId="33" fillId="4" borderId="0" xfId="0" applyFont="1" applyFill="1" applyAlignment="1">
      <alignment vertical="center"/>
    </xf>
    <xf numFmtId="0" fontId="32" fillId="4" borderId="0" xfId="0" applyFont="1" applyFill="1" applyAlignment="1">
      <alignment vertical="center"/>
    </xf>
    <xf numFmtId="0" fontId="30" fillId="0" borderId="0" xfId="0" applyFont="1" applyAlignment="1">
      <alignment horizontal="left" wrapText="1"/>
    </xf>
    <xf numFmtId="0" fontId="37" fillId="0" borderId="0" xfId="0" applyFont="1" applyAlignment="1">
      <alignment horizontal="left" wrapText="1"/>
    </xf>
    <xf numFmtId="0" fontId="33" fillId="0" borderId="0" xfId="0" applyFont="1" applyAlignment="1">
      <alignment horizontal="left" wrapText="1" indent="1"/>
    </xf>
    <xf numFmtId="0" fontId="33" fillId="0" borderId="0" xfId="0" applyFont="1" applyAlignment="1">
      <alignment horizontal="left" wrapText="1" indent="3"/>
    </xf>
    <xf numFmtId="0" fontId="38" fillId="0" borderId="0" xfId="0" applyFont="1" applyAlignment="1">
      <alignment horizontal="left" wrapText="1" indent="2"/>
    </xf>
    <xf numFmtId="0" fontId="38" fillId="0" borderId="28" xfId="0" applyFont="1" applyBorder="1" applyAlignment="1">
      <alignment horizontal="left" wrapText="1" indent="2"/>
    </xf>
    <xf numFmtId="0" fontId="25"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center" wrapText="1"/>
    </xf>
    <xf numFmtId="0" fontId="25" fillId="4" borderId="0" xfId="0" applyFont="1" applyFill="1"/>
    <xf numFmtId="165" fontId="25" fillId="2" borderId="43" xfId="3" applyNumberFormat="1" applyFont="1" applyFill="1" applyBorder="1" applyAlignment="1" applyProtection="1">
      <alignment vertical="center"/>
    </xf>
    <xf numFmtId="164" fontId="26" fillId="2" borderId="44" xfId="0" applyNumberFormat="1" applyFont="1" applyFill="1" applyBorder="1" applyAlignment="1" applyProtection="1">
      <alignment vertical="center"/>
      <protection locked="0"/>
    </xf>
    <xf numFmtId="164" fontId="25" fillId="2" borderId="45" xfId="0" applyNumberFormat="1" applyFont="1" applyFill="1" applyBorder="1" applyAlignment="1" applyProtection="1">
      <alignment vertical="center"/>
      <protection locked="0"/>
    </xf>
    <xf numFmtId="164" fontId="25" fillId="2" borderId="34" xfId="0" applyNumberFormat="1" applyFont="1" applyFill="1" applyBorder="1" applyAlignment="1" applyProtection="1">
      <alignment vertical="center"/>
      <protection locked="0"/>
    </xf>
    <xf numFmtId="164" fontId="25" fillId="2" borderId="46" xfId="0" applyNumberFormat="1" applyFont="1" applyFill="1" applyBorder="1" applyAlignment="1" applyProtection="1">
      <alignment vertical="center"/>
      <protection locked="0"/>
    </xf>
    <xf numFmtId="0" fontId="31" fillId="4" borderId="0" xfId="0" applyFont="1" applyFill="1"/>
    <xf numFmtId="0" fontId="26" fillId="4" borderId="0" xfId="0" applyFont="1" applyFill="1"/>
    <xf numFmtId="0" fontId="25" fillId="4" borderId="47" xfId="0" applyFont="1" applyFill="1" applyBorder="1"/>
    <xf numFmtId="0" fontId="25" fillId="0" borderId="28" xfId="0" applyFont="1" applyBorder="1" applyAlignment="1">
      <alignment vertical="center"/>
    </xf>
    <xf numFmtId="0" fontId="27" fillId="4" borderId="39" xfId="0" applyFont="1" applyFill="1" applyBorder="1"/>
    <xf numFmtId="0" fontId="39" fillId="4" borderId="39" xfId="0" applyFont="1" applyFill="1" applyBorder="1"/>
    <xf numFmtId="0" fontId="40" fillId="4" borderId="39" xfId="0" applyFont="1" applyFill="1" applyBorder="1"/>
    <xf numFmtId="0" fontId="28" fillId="4" borderId="39" xfId="0" applyFont="1" applyFill="1" applyBorder="1" applyAlignment="1">
      <alignment horizontal="center"/>
    </xf>
    <xf numFmtId="0" fontId="27" fillId="4" borderId="39" xfId="0" applyFont="1" applyFill="1" applyBorder="1" applyAlignment="1">
      <alignment wrapText="1"/>
    </xf>
    <xf numFmtId="0" fontId="0" fillId="3" borderId="48" xfId="0" applyFill="1" applyBorder="1"/>
    <xf numFmtId="0" fontId="25" fillId="0" borderId="33" xfId="0" applyFont="1" applyBorder="1"/>
    <xf numFmtId="0" fontId="31" fillId="0" borderId="0" xfId="0" applyFont="1" applyAlignment="1">
      <alignment horizontal="left" vertical="center"/>
    </xf>
    <xf numFmtId="0" fontId="25" fillId="2" borderId="15" xfId="0" applyFont="1" applyFill="1" applyBorder="1" applyAlignment="1">
      <alignment horizontal="right" vertic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0" xfId="0" applyFont="1" applyFill="1" applyAlignment="1">
      <alignment horizontal="left"/>
    </xf>
    <xf numFmtId="0" fontId="34" fillId="0" borderId="49" xfId="0" applyFont="1" applyBorder="1" applyAlignment="1">
      <alignment wrapText="1"/>
    </xf>
    <xf numFmtId="0" fontId="34" fillId="0" borderId="50" xfId="0" applyFont="1" applyBorder="1" applyAlignment="1">
      <alignment wrapText="1"/>
    </xf>
    <xf numFmtId="0" fontId="34" fillId="0" borderId="51" xfId="0" applyFont="1" applyBorder="1" applyAlignment="1">
      <alignment wrapText="1"/>
    </xf>
    <xf numFmtId="0" fontId="34" fillId="0" borderId="52" xfId="0" applyFont="1" applyBorder="1" applyAlignment="1">
      <alignment wrapText="1"/>
    </xf>
    <xf numFmtId="0" fontId="26" fillId="0" borderId="51" xfId="0" applyFont="1" applyBorder="1" applyAlignment="1">
      <alignment wrapText="1"/>
    </xf>
    <xf numFmtId="0" fontId="29" fillId="0" borderId="52" xfId="0" applyFont="1" applyBorder="1"/>
    <xf numFmtId="0" fontId="35" fillId="0" borderId="51" xfId="0" applyFont="1" applyBorder="1"/>
    <xf numFmtId="0" fontId="30" fillId="0" borderId="51" xfId="0" applyFont="1" applyBorder="1" applyAlignment="1">
      <alignmen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2" xfId="0" applyFont="1" applyBorder="1" applyAlignment="1">
      <alignment vertical="center" wrapText="1"/>
    </xf>
    <xf numFmtId="0" fontId="30" fillId="0" borderId="51" xfId="0" applyFont="1" applyBorder="1" applyAlignment="1">
      <alignment horizontal="left" vertical="center" indent="1"/>
    </xf>
    <xf numFmtId="165" fontId="25" fillId="2" borderId="53" xfId="3" applyNumberFormat="1" applyFont="1" applyFill="1" applyBorder="1" applyAlignment="1" applyProtection="1">
      <alignment vertical="center"/>
      <protection locked="0"/>
    </xf>
    <xf numFmtId="10" fontId="25" fillId="0" borderId="54" xfId="3" applyNumberFormat="1" applyFont="1" applyBorder="1" applyAlignment="1" applyProtection="1">
      <alignment vertical="center"/>
    </xf>
    <xf numFmtId="0" fontId="25" fillId="0" borderId="52" xfId="0" applyFont="1" applyBorder="1" applyAlignment="1">
      <alignment horizontal="left" vertical="center"/>
    </xf>
    <xf numFmtId="0" fontId="25" fillId="0" borderId="51" xfId="0" applyFont="1" applyBorder="1" applyAlignment="1">
      <alignment horizontal="left" vertical="center"/>
    </xf>
    <xf numFmtId="0" fontId="25" fillId="0" borderId="51" xfId="0" applyFont="1" applyBorder="1" applyAlignment="1">
      <alignment horizontal="left" vertical="center" wrapText="1"/>
    </xf>
    <xf numFmtId="0" fontId="30" fillId="0" borderId="51" xfId="0" applyFont="1" applyBorder="1" applyAlignment="1">
      <alignment horizontal="left" vertical="center" wrapText="1"/>
    </xf>
    <xf numFmtId="0" fontId="31" fillId="0" borderId="51" xfId="0" applyFont="1" applyBorder="1" applyAlignment="1">
      <alignment horizontal="left" vertical="center"/>
    </xf>
    <xf numFmtId="0" fontId="25" fillId="0" borderId="51" xfId="0" applyFont="1" applyBorder="1"/>
    <xf numFmtId="0" fontId="32" fillId="6" borderId="55" xfId="0" applyFont="1" applyFill="1" applyBorder="1" applyAlignment="1">
      <alignment vertical="center"/>
    </xf>
    <xf numFmtId="0" fontId="32" fillId="6" borderId="56" xfId="0" applyFont="1" applyFill="1" applyBorder="1" applyAlignment="1">
      <alignment horizontal="center" wrapText="1"/>
    </xf>
    <xf numFmtId="0" fontId="30" fillId="0" borderId="51" xfId="0" applyFont="1" applyBorder="1" applyAlignment="1">
      <alignment horizontal="left"/>
    </xf>
    <xf numFmtId="164" fontId="25" fillId="2" borderId="57" xfId="0" applyNumberFormat="1" applyFont="1" applyFill="1" applyBorder="1" applyAlignment="1" applyProtection="1">
      <alignment vertical="center"/>
      <protection locked="0"/>
    </xf>
    <xf numFmtId="164" fontId="25" fillId="2" borderId="58" xfId="0" applyNumberFormat="1" applyFont="1" applyFill="1" applyBorder="1" applyAlignment="1" applyProtection="1">
      <alignment vertical="center"/>
      <protection locked="0"/>
    </xf>
    <xf numFmtId="0" fontId="36" fillId="0" borderId="51" xfId="0" applyFont="1" applyBorder="1" applyAlignment="1">
      <alignment horizontal="left"/>
    </xf>
    <xf numFmtId="164" fontId="26" fillId="0" borderId="54" xfId="0" applyNumberFormat="1" applyFont="1" applyBorder="1" applyAlignment="1">
      <alignment vertical="center"/>
    </xf>
    <xf numFmtId="164" fontId="25" fillId="2" borderId="59" xfId="0" applyNumberFormat="1" applyFont="1" applyFill="1" applyBorder="1" applyAlignment="1" applyProtection="1">
      <alignment vertical="center"/>
      <protection locked="0"/>
    </xf>
    <xf numFmtId="164" fontId="25" fillId="2" borderId="52" xfId="0" applyNumberFormat="1" applyFont="1" applyFill="1" applyBorder="1" applyAlignment="1" applyProtection="1">
      <alignment vertical="center"/>
      <protection locked="0"/>
    </xf>
    <xf numFmtId="164" fontId="25" fillId="0" borderId="54" xfId="0" applyNumberFormat="1" applyFont="1" applyBorder="1" applyAlignment="1">
      <alignment vertical="center"/>
    </xf>
    <xf numFmtId="0" fontId="30" fillId="0" borderId="51" xfId="0" applyFont="1" applyBorder="1" applyAlignment="1">
      <alignment horizontal="left" indent="1"/>
    </xf>
    <xf numFmtId="164" fontId="25" fillId="2" borderId="60" xfId="0" applyNumberFormat="1" applyFont="1" applyFill="1" applyBorder="1" applyAlignment="1" applyProtection="1">
      <alignment vertical="center"/>
      <protection locked="0"/>
    </xf>
    <xf numFmtId="164" fontId="25" fillId="2" borderId="61" xfId="0" applyNumberFormat="1" applyFont="1" applyFill="1" applyBorder="1" applyAlignment="1" applyProtection="1">
      <alignment vertical="center"/>
      <protection locked="0"/>
    </xf>
    <xf numFmtId="164" fontId="25" fillId="2" borderId="62" xfId="0" applyNumberFormat="1" applyFont="1" applyFill="1" applyBorder="1" applyAlignment="1" applyProtection="1">
      <alignment vertical="center"/>
      <protection locked="0"/>
    </xf>
    <xf numFmtId="0" fontId="27" fillId="0" borderId="51" xfId="0" quotePrefix="1" applyFont="1" applyBorder="1" applyAlignment="1">
      <alignment horizontal="left" wrapText="1" indent="1"/>
    </xf>
    <xf numFmtId="0" fontId="25" fillId="0" borderId="52" xfId="0" applyFont="1" applyBorder="1"/>
    <xf numFmtId="3" fontId="30" fillId="0" borderId="51" xfId="0" applyNumberFormat="1" applyFont="1" applyBorder="1" applyAlignment="1">
      <alignment horizontal="left" indent="1"/>
    </xf>
    <xf numFmtId="164" fontId="25" fillId="2" borderId="63" xfId="0" applyNumberFormat="1" applyFont="1" applyFill="1" applyBorder="1" applyAlignment="1" applyProtection="1">
      <alignment vertical="center"/>
      <protection locked="0"/>
    </xf>
    <xf numFmtId="3" fontId="36" fillId="0" borderId="51" xfId="0" applyNumberFormat="1" applyFont="1" applyBorder="1" applyAlignment="1">
      <alignment horizontal="left"/>
    </xf>
    <xf numFmtId="164" fontId="26" fillId="0" borderId="52" xfId="0" applyNumberFormat="1" applyFont="1" applyBorder="1" applyAlignment="1">
      <alignment vertical="center"/>
    </xf>
    <xf numFmtId="164" fontId="25" fillId="0" borderId="52" xfId="0" applyNumberFormat="1" applyFont="1" applyBorder="1" applyAlignment="1">
      <alignment vertical="center"/>
    </xf>
    <xf numFmtId="3" fontId="25" fillId="0" borderId="51" xfId="0" applyNumberFormat="1" applyFont="1" applyBorder="1" applyAlignment="1">
      <alignment horizontal="left" vertical="center" wrapText="1" indent="1"/>
    </xf>
    <xf numFmtId="3" fontId="25" fillId="0" borderId="51" xfId="0" applyNumberFormat="1" applyFont="1" applyBorder="1" applyAlignment="1">
      <alignment horizontal="left" vertical="center" indent="1"/>
    </xf>
    <xf numFmtId="0" fontId="25" fillId="0" borderId="51" xfId="0" applyFont="1" applyBorder="1" applyAlignment="1">
      <alignment horizontal="left" vertical="center" indent="1"/>
    </xf>
    <xf numFmtId="164" fontId="25" fillId="2" borderId="64" xfId="0" applyNumberFormat="1" applyFont="1" applyFill="1" applyBorder="1" applyAlignment="1" applyProtection="1">
      <alignment vertical="center"/>
      <protection locked="0"/>
    </xf>
    <xf numFmtId="0" fontId="36" fillId="7" borderId="51" xfId="0" applyFont="1" applyFill="1" applyBorder="1" applyAlignment="1">
      <alignment horizontal="left"/>
    </xf>
    <xf numFmtId="0" fontId="30" fillId="7" borderId="51" xfId="0" applyFont="1" applyFill="1" applyBorder="1" applyAlignment="1">
      <alignment horizontal="left"/>
    </xf>
    <xf numFmtId="0" fontId="25" fillId="7" borderId="51" xfId="0" applyFont="1" applyFill="1" applyBorder="1" applyAlignment="1">
      <alignment horizontal="left" wrapText="1" indent="1"/>
    </xf>
    <xf numFmtId="0" fontId="25" fillId="7" borderId="51" xfId="0" quotePrefix="1" applyFont="1" applyFill="1" applyBorder="1" applyAlignment="1">
      <alignment horizontal="left" wrapText="1" indent="2"/>
    </xf>
    <xf numFmtId="164" fontId="25" fillId="2" borderId="65" xfId="0" applyNumberFormat="1" applyFont="1" applyFill="1" applyBorder="1" applyAlignment="1" applyProtection="1">
      <alignment vertical="center"/>
      <protection locked="0"/>
    </xf>
    <xf numFmtId="0" fontId="30" fillId="0" borderId="51" xfId="0" quotePrefix="1" applyFont="1" applyBorder="1" applyAlignment="1">
      <alignment horizontal="left" indent="2"/>
    </xf>
    <xf numFmtId="3" fontId="26" fillId="0" borderId="52" xfId="0" applyNumberFormat="1" applyFont="1" applyBorder="1" applyAlignment="1">
      <alignment vertical="center"/>
    </xf>
    <xf numFmtId="164" fontId="26" fillId="0" borderId="52" xfId="0" applyNumberFormat="1" applyFont="1" applyBorder="1" applyAlignment="1">
      <alignment horizontal="right" vertical="center"/>
    </xf>
    <xf numFmtId="0" fontId="37" fillId="0" borderId="51" xfId="0" applyFont="1" applyBorder="1"/>
    <xf numFmtId="0" fontId="25" fillId="2" borderId="62" xfId="0" applyFont="1" applyFill="1" applyBorder="1" applyProtection="1">
      <protection locked="0"/>
    </xf>
    <xf numFmtId="0" fontId="30" fillId="0" borderId="51" xfId="0" applyFont="1" applyBorder="1" applyAlignment="1">
      <alignment horizontal="left" wrapText="1"/>
    </xf>
    <xf numFmtId="0" fontId="37" fillId="0" borderId="51" xfId="0" applyFont="1" applyBorder="1" applyAlignment="1">
      <alignment horizontal="left" wrapText="1"/>
    </xf>
    <xf numFmtId="0" fontId="30" fillId="0" borderId="51" xfId="0" applyFont="1" applyBorder="1"/>
    <xf numFmtId="0" fontId="33" fillId="0" borderId="51" xfId="0" applyFont="1" applyBorder="1" applyAlignment="1">
      <alignment horizontal="left" wrapText="1" indent="1"/>
    </xf>
    <xf numFmtId="164" fontId="25" fillId="2" borderId="66" xfId="0" applyNumberFormat="1" applyFont="1" applyFill="1" applyBorder="1" applyAlignment="1" applyProtection="1">
      <alignment vertical="center"/>
      <protection locked="0"/>
    </xf>
    <xf numFmtId="0" fontId="33" fillId="0" borderId="51" xfId="0" applyFont="1" applyBorder="1" applyAlignment="1">
      <alignment horizontal="left" wrapText="1" indent="3"/>
    </xf>
    <xf numFmtId="0" fontId="25" fillId="4" borderId="67" xfId="0" applyFont="1" applyFill="1" applyBorder="1"/>
    <xf numFmtId="0" fontId="25" fillId="0" borderId="51" xfId="0" applyFont="1" applyBorder="1" applyAlignment="1">
      <alignment vertical="center"/>
    </xf>
    <xf numFmtId="0" fontId="25" fillId="0" borderId="51" xfId="0" applyFont="1" applyBorder="1" applyAlignment="1">
      <alignment horizontal="left" vertical="top" wrapText="1"/>
    </xf>
    <xf numFmtId="0" fontId="30" fillId="0" borderId="52" xfId="0" applyFont="1" applyBorder="1"/>
    <xf numFmtId="0" fontId="25" fillId="0" borderId="51" xfId="0" applyFont="1" applyBorder="1" applyAlignment="1">
      <alignment wrapText="1"/>
    </xf>
    <xf numFmtId="0" fontId="25" fillId="0" borderId="51" xfId="0" applyFont="1" applyBorder="1" applyAlignment="1">
      <alignment vertical="center" wrapText="1"/>
    </xf>
    <xf numFmtId="0" fontId="25" fillId="0" borderId="68" xfId="0" applyFont="1" applyBorder="1"/>
    <xf numFmtId="0" fontId="25" fillId="0" borderId="69" xfId="0" applyFont="1" applyBorder="1"/>
    <xf numFmtId="0" fontId="25" fillId="0" borderId="70" xfId="0" applyFont="1" applyBorder="1"/>
    <xf numFmtId="0" fontId="32" fillId="6" borderId="2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0" fillId="4" borderId="49" xfId="0" applyFill="1" applyBorder="1"/>
    <xf numFmtId="0" fontId="39" fillId="4" borderId="71" xfId="0" applyFont="1" applyFill="1" applyBorder="1"/>
    <xf numFmtId="0" fontId="27" fillId="4" borderId="50" xfId="0" applyFont="1" applyFill="1" applyBorder="1"/>
    <xf numFmtId="0" fontId="27" fillId="4" borderId="72" xfId="0" applyFont="1" applyFill="1" applyBorder="1"/>
    <xf numFmtId="0" fontId="0" fillId="4" borderId="73" xfId="0" applyFill="1" applyBorder="1"/>
    <xf numFmtId="0" fontId="27" fillId="4" borderId="71" xfId="0" applyFont="1" applyFill="1" applyBorder="1"/>
    <xf numFmtId="0" fontId="0" fillId="4" borderId="51" xfId="0" applyFill="1" applyBorder="1"/>
    <xf numFmtId="0" fontId="27" fillId="4" borderId="52" xfId="0" applyFont="1" applyFill="1" applyBorder="1"/>
    <xf numFmtId="0" fontId="27" fillId="4" borderId="52" xfId="0" applyFont="1" applyFill="1" applyBorder="1" applyAlignment="1">
      <alignment horizontal="center"/>
    </xf>
    <xf numFmtId="0" fontId="0" fillId="4" borderId="74" xfId="0" applyFill="1" applyBorder="1"/>
    <xf numFmtId="0" fontId="28" fillId="4" borderId="52" xfId="0" applyFont="1" applyFill="1" applyBorder="1" applyAlignment="1">
      <alignment horizontal="center"/>
    </xf>
    <xf numFmtId="0" fontId="27" fillId="4" borderId="52" xfId="0" applyFont="1" applyFill="1" applyBorder="1" applyAlignment="1">
      <alignment horizontal="left" vertical="top"/>
    </xf>
    <xf numFmtId="0" fontId="27" fillId="4" borderId="75" xfId="0" applyFont="1" applyFill="1" applyBorder="1" applyAlignment="1">
      <alignment horizontal="center" vertical="center" wrapText="1"/>
    </xf>
    <xf numFmtId="0" fontId="27" fillId="4" borderId="75" xfId="0" applyFont="1" applyFill="1" applyBorder="1"/>
    <xf numFmtId="0" fontId="28" fillId="4" borderId="52" xfId="0" applyFont="1" applyFill="1" applyBorder="1" applyAlignment="1">
      <alignment horizontal="left"/>
    </xf>
    <xf numFmtId="0" fontId="27" fillId="4" borderId="52" xfId="0" applyFont="1" applyFill="1" applyBorder="1" applyAlignment="1">
      <alignment horizontal="left"/>
    </xf>
    <xf numFmtId="0" fontId="0" fillId="4" borderId="68" xfId="0" applyFill="1" applyBorder="1"/>
    <xf numFmtId="0" fontId="27" fillId="4" borderId="76" xfId="0" applyFont="1" applyFill="1" applyBorder="1"/>
    <xf numFmtId="0" fontId="27" fillId="4" borderId="77" xfId="0" applyFont="1" applyFill="1" applyBorder="1"/>
    <xf numFmtId="0" fontId="0" fillId="4" borderId="77" xfId="0" applyFill="1" applyBorder="1"/>
    <xf numFmtId="0" fontId="27" fillId="4" borderId="69" xfId="0" applyFont="1" applyFill="1" applyBorder="1"/>
    <xf numFmtId="0" fontId="27" fillId="4" borderId="70" xfId="0" applyFont="1" applyFill="1" applyBorder="1"/>
    <xf numFmtId="0" fontId="27" fillId="4" borderId="78" xfId="0" applyFont="1" applyFill="1" applyBorder="1"/>
    <xf numFmtId="0" fontId="25" fillId="0" borderId="79" xfId="0" applyFont="1" applyBorder="1" applyAlignment="1">
      <alignment vertical="center"/>
    </xf>
    <xf numFmtId="0" fontId="27" fillId="4" borderId="4" xfId="0" applyFont="1" applyFill="1" applyBorder="1"/>
    <xf numFmtId="0" fontId="30" fillId="0" borderId="51" xfId="0" applyFont="1" applyBorder="1" applyAlignment="1">
      <alignment horizontal="left" indent="5"/>
    </xf>
    <xf numFmtId="14" fontId="32" fillId="6" borderId="24" xfId="0" applyNumberFormat="1" applyFont="1" applyFill="1" applyBorder="1" applyAlignment="1">
      <alignment horizontal="center" vertical="center" wrapText="1"/>
    </xf>
    <xf numFmtId="14" fontId="32" fillId="6" borderId="56" xfId="0" applyNumberFormat="1" applyFont="1" applyFill="1" applyBorder="1" applyAlignment="1">
      <alignment horizontal="center" vertical="center" wrapText="1"/>
    </xf>
    <xf numFmtId="164" fontId="25" fillId="2" borderId="15" xfId="0" applyNumberFormat="1" applyFont="1" applyFill="1" applyBorder="1" applyAlignment="1" applyProtection="1">
      <alignment horizontal="right" vertical="center"/>
      <protection locked="0"/>
    </xf>
    <xf numFmtId="0" fontId="27"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4" borderId="0" xfId="0" applyFont="1" applyFill="1" applyAlignment="1">
      <alignment horizontal="center"/>
    </xf>
    <xf numFmtId="0" fontId="27" fillId="4" borderId="0" xfId="0" applyFont="1" applyFill="1" applyAlignment="1">
      <alignment horizontal="left" vertical="top"/>
    </xf>
    <xf numFmtId="0" fontId="27"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7" fillId="0" borderId="3"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164" fontId="27" fillId="0" borderId="1"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16" fillId="0" borderId="49" xfId="0" applyFont="1" applyBorder="1" applyAlignment="1">
      <alignment wrapText="1"/>
    </xf>
    <xf numFmtId="0" fontId="16" fillId="0" borderId="50" xfId="0" applyFont="1" applyBorder="1" applyAlignment="1">
      <alignment wrapText="1"/>
    </xf>
    <xf numFmtId="0" fontId="16" fillId="0" borderId="51" xfId="0" applyFont="1" applyBorder="1" applyAlignment="1">
      <alignment wrapText="1"/>
    </xf>
    <xf numFmtId="0" fontId="16" fillId="0" borderId="0" xfId="0" applyFont="1" applyAlignment="1">
      <alignmen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5" fillId="2" borderId="63" xfId="0" applyFont="1" applyFill="1" applyBorder="1" applyAlignment="1">
      <alignment horizontal="right" vertical="center"/>
    </xf>
    <xf numFmtId="10" fontId="25" fillId="0" borderId="54" xfId="3" applyNumberFormat="1" applyFont="1" applyBorder="1" applyAlignment="1">
      <alignment vertical="center"/>
    </xf>
    <xf numFmtId="164" fontId="25" fillId="2" borderId="53" xfId="0" applyNumberFormat="1" applyFont="1" applyFill="1" applyBorder="1" applyAlignment="1" applyProtection="1">
      <alignment vertical="center"/>
      <protection locked="0"/>
    </xf>
    <xf numFmtId="164" fontId="25" fillId="2" borderId="83" xfId="0" applyNumberFormat="1" applyFont="1" applyFill="1" applyBorder="1" applyAlignment="1" applyProtection="1">
      <alignment vertical="center"/>
      <protection locked="0"/>
    </xf>
    <xf numFmtId="164" fontId="25" fillId="2" borderId="84" xfId="0" applyNumberFormat="1" applyFont="1" applyFill="1" applyBorder="1" applyAlignment="1" applyProtection="1">
      <alignment vertical="center"/>
      <protection locked="0"/>
    </xf>
    <xf numFmtId="164" fontId="25" fillId="2" borderId="54" xfId="0" applyNumberFormat="1" applyFont="1" applyFill="1" applyBorder="1" applyAlignment="1" applyProtection="1">
      <alignment vertical="center"/>
      <protection locked="0"/>
    </xf>
    <xf numFmtId="0" fontId="36" fillId="0" borderId="51" xfId="0" quotePrefix="1" applyFont="1" applyBorder="1" applyAlignment="1">
      <alignment horizontal="left"/>
    </xf>
    <xf numFmtId="0" fontId="36" fillId="0" borderId="85" xfId="0" applyFont="1" applyBorder="1" applyAlignment="1">
      <alignment horizontal="left"/>
    </xf>
    <xf numFmtId="0" fontId="30" fillId="0" borderId="85" xfId="0" applyFont="1" applyBorder="1" applyAlignment="1">
      <alignment horizontal="left"/>
    </xf>
    <xf numFmtId="0" fontId="30" fillId="0" borderId="86" xfId="0" applyFont="1" applyBorder="1" applyAlignment="1">
      <alignment horizontal="left"/>
    </xf>
    <xf numFmtId="0" fontId="32" fillId="6" borderId="87" xfId="0" applyFont="1" applyFill="1" applyBorder="1" applyAlignment="1">
      <alignment vertical="center"/>
    </xf>
    <xf numFmtId="0" fontId="26" fillId="0" borderId="51" xfId="0" applyFont="1" applyBorder="1" applyAlignment="1">
      <alignment horizontal="left"/>
    </xf>
    <xf numFmtId="164" fontId="26" fillId="0" borderId="0" xfId="0" applyNumberFormat="1" applyFont="1" applyAlignment="1">
      <alignment horizontal="left" vertical="center"/>
    </xf>
    <xf numFmtId="164" fontId="26" fillId="0" borderId="52" xfId="0" applyNumberFormat="1" applyFont="1" applyBorder="1" applyAlignment="1">
      <alignment horizontal="left" vertical="center"/>
    </xf>
    <xf numFmtId="0" fontId="25" fillId="7" borderId="51" xfId="0" quotePrefix="1" applyFont="1" applyFill="1" applyBorder="1" applyAlignment="1">
      <alignment horizontal="left" wrapText="1"/>
    </xf>
    <xf numFmtId="0" fontId="25" fillId="0" borderId="52" xfId="0" applyFont="1" applyBorder="1" applyAlignment="1">
      <alignment vertical="center"/>
    </xf>
    <xf numFmtId="0" fontId="38" fillId="0" borderId="51" xfId="0" applyFont="1" applyBorder="1" applyAlignment="1">
      <alignment horizontal="left" wrapText="1" indent="2"/>
    </xf>
    <xf numFmtId="0" fontId="42" fillId="4" borderId="86" xfId="0" applyFont="1" applyFill="1" applyBorder="1" applyAlignment="1">
      <alignment horizontal="left" wrapText="1" indent="2"/>
    </xf>
    <xf numFmtId="0" fontId="43" fillId="0" borderId="51" xfId="0" applyFont="1" applyBorder="1" applyAlignment="1">
      <alignment horizontal="left" wrapText="1" indent="2"/>
    </xf>
    <xf numFmtId="0" fontId="25" fillId="0" borderId="55" xfId="0" applyFont="1" applyBorder="1" applyAlignment="1">
      <alignment vertical="center"/>
    </xf>
    <xf numFmtId="0" fontId="25" fillId="0" borderId="56" xfId="0" applyFont="1" applyBorder="1"/>
    <xf numFmtId="164" fontId="25" fillId="2" borderId="88" xfId="0" applyNumberFormat="1" applyFont="1" applyFill="1" applyBorder="1" applyAlignment="1" applyProtection="1">
      <alignment vertical="center"/>
      <protection locked="0"/>
    </xf>
    <xf numFmtId="0" fontId="25" fillId="2" borderId="89" xfId="3" applyNumberFormat="1" applyFont="1" applyFill="1" applyBorder="1" applyAlignment="1" applyProtection="1">
      <alignment vertical="center"/>
      <protection locked="0"/>
    </xf>
    <xf numFmtId="0" fontId="44" fillId="4" borderId="0" xfId="0" applyFont="1" applyFill="1"/>
    <xf numFmtId="0" fontId="45" fillId="0" borderId="0" xfId="0" applyFont="1" applyAlignment="1">
      <alignment horizontal="left"/>
    </xf>
    <xf numFmtId="0" fontId="45" fillId="0" borderId="0" xfId="0" applyFont="1"/>
    <xf numFmtId="0" fontId="45" fillId="0" borderId="0" xfId="0" applyFont="1" applyAlignment="1">
      <alignment horizontal="center"/>
    </xf>
    <xf numFmtId="0" fontId="45" fillId="0" borderId="1" xfId="0" applyFont="1" applyBorder="1"/>
    <xf numFmtId="166" fontId="25" fillId="2" borderId="90" xfId="3" applyNumberFormat="1" applyFont="1" applyFill="1" applyBorder="1" applyAlignment="1" applyProtection="1">
      <alignment vertical="center"/>
      <protection locked="0"/>
    </xf>
    <xf numFmtId="164" fontId="36" fillId="0" borderId="0" xfId="2" applyNumberFormat="1" applyFont="1"/>
    <xf numFmtId="166" fontId="25" fillId="2" borderId="89" xfId="3" applyNumberFormat="1" applyFont="1" applyFill="1" applyBorder="1" applyAlignment="1" applyProtection="1">
      <alignment vertical="center"/>
      <protection locked="0"/>
    </xf>
    <xf numFmtId="166" fontId="25" fillId="0" borderId="90" xfId="3" applyNumberFormat="1" applyFont="1" applyFill="1" applyBorder="1" applyAlignment="1" applyProtection="1">
      <alignment vertical="center"/>
    </xf>
    <xf numFmtId="0" fontId="25" fillId="0" borderId="90" xfId="3" applyNumberFormat="1" applyFont="1" applyFill="1" applyBorder="1" applyAlignment="1" applyProtection="1">
      <alignment vertical="center"/>
    </xf>
    <xf numFmtId="0" fontId="25" fillId="0" borderId="89"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46" fillId="3" borderId="0" xfId="0" applyFont="1" applyFill="1"/>
    <xf numFmtId="0" fontId="46" fillId="0" borderId="0" xfId="0" applyFont="1"/>
    <xf numFmtId="0" fontId="30" fillId="3" borderId="0" xfId="0" applyFont="1" applyFill="1"/>
    <xf numFmtId="0" fontId="30" fillId="0" borderId="91" xfId="0" applyFont="1" applyBorder="1"/>
    <xf numFmtId="0" fontId="30" fillId="4" borderId="0" xfId="0" applyFont="1" applyFill="1"/>
    <xf numFmtId="0" fontId="30" fillId="0" borderId="92" xfId="0" applyFont="1" applyBorder="1" applyAlignment="1">
      <alignment horizontal="left" vertical="top"/>
    </xf>
    <xf numFmtId="0" fontId="30" fillId="0" borderId="93" xfId="0" applyFont="1" applyBorder="1" applyAlignment="1">
      <alignment horizontal="left" vertical="top"/>
    </xf>
    <xf numFmtId="0" fontId="31" fillId="4" borderId="48" xfId="0" applyFont="1" applyFill="1" applyBorder="1" applyAlignment="1">
      <alignment horizontal="left" vertical="top"/>
    </xf>
    <xf numFmtId="0" fontId="31" fillId="4" borderId="48" xfId="0" applyFont="1" applyFill="1" applyBorder="1" applyAlignment="1" applyProtection="1">
      <alignment horizontal="center"/>
      <protection locked="0"/>
    </xf>
    <xf numFmtId="0" fontId="25" fillId="4" borderId="48" xfId="0" applyFont="1" applyFill="1" applyBorder="1" applyAlignment="1">
      <alignment horizontal="left" vertical="top"/>
    </xf>
    <xf numFmtId="0" fontId="36" fillId="0" borderId="44" xfId="0" applyFont="1" applyBorder="1"/>
    <xf numFmtId="0" fontId="30" fillId="0" borderId="44" xfId="0" applyFont="1" applyBorder="1"/>
    <xf numFmtId="0" fontId="32" fillId="9" borderId="92" xfId="0" applyFont="1" applyFill="1" applyBorder="1" applyAlignment="1">
      <alignment horizontal="center" vertical="center" wrapText="1"/>
    </xf>
    <xf numFmtId="0" fontId="36" fillId="0" borderId="0" xfId="0" applyFont="1"/>
    <xf numFmtId="0" fontId="26" fillId="0" borderId="89" xfId="3" applyNumberFormat="1" applyFont="1" applyFill="1" applyBorder="1" applyAlignment="1" applyProtection="1">
      <alignment vertical="center"/>
    </xf>
    <xf numFmtId="166" fontId="26" fillId="0" borderId="90" xfId="3" applyNumberFormat="1" applyFont="1" applyFill="1" applyBorder="1" applyAlignment="1" applyProtection="1">
      <alignment vertical="center"/>
    </xf>
    <xf numFmtId="164" fontId="36" fillId="0" borderId="94" xfId="2" applyNumberFormat="1" applyFont="1" applyBorder="1"/>
    <xf numFmtId="166" fontId="26" fillId="2" borderId="89" xfId="3" applyNumberFormat="1" applyFont="1" applyFill="1" applyBorder="1" applyAlignment="1" applyProtection="1">
      <alignment vertical="center"/>
      <protection locked="0"/>
    </xf>
    <xf numFmtId="0" fontId="31" fillId="0" borderId="0" xfId="0" applyFont="1" applyAlignment="1">
      <alignment horizontal="center"/>
    </xf>
    <xf numFmtId="164" fontId="30" fillId="0" borderId="0" xfId="2" applyNumberFormat="1" applyFont="1" applyAlignment="1">
      <alignment horizontal="right"/>
    </xf>
    <xf numFmtId="0" fontId="31" fillId="9" borderId="95" xfId="0" applyFont="1" applyFill="1" applyBorder="1" applyAlignment="1">
      <alignment vertical="center"/>
    </xf>
    <xf numFmtId="0" fontId="31" fillId="9" borderId="0" xfId="0" applyFont="1" applyFill="1" applyAlignment="1">
      <alignment vertical="center"/>
    </xf>
    <xf numFmtId="0" fontId="31" fillId="9" borderId="96" xfId="0" applyFont="1" applyFill="1" applyBorder="1" applyAlignment="1">
      <alignment vertical="center"/>
    </xf>
    <xf numFmtId="0" fontId="30" fillId="0" borderId="95" xfId="0" applyFont="1" applyBorder="1"/>
    <xf numFmtId="0" fontId="30" fillId="0" borderId="97" xfId="0" applyFont="1" applyBorder="1"/>
    <xf numFmtId="0" fontId="30" fillId="0" borderId="98" xfId="0" applyFont="1" applyBorder="1"/>
    <xf numFmtId="0" fontId="26" fillId="0" borderId="0" xfId="2" applyFont="1" applyAlignment="1">
      <alignment vertical="center" wrapText="1"/>
    </xf>
    <xf numFmtId="0" fontId="45" fillId="4" borderId="0" xfId="0" applyFont="1" applyFill="1"/>
    <xf numFmtId="0" fontId="47" fillId="4" borderId="0" xfId="0" applyFont="1" applyFill="1" applyAlignment="1">
      <alignment vertical="top" wrapText="1"/>
    </xf>
    <xf numFmtId="0" fontId="47" fillId="4" borderId="52" xfId="0" applyFont="1" applyFill="1" applyBorder="1" applyAlignment="1">
      <alignment vertical="center" wrapText="1"/>
    </xf>
    <xf numFmtId="0" fontId="37" fillId="0" borderId="30" xfId="2" applyFont="1" applyBorder="1" applyAlignment="1">
      <alignment vertical="center" wrapText="1"/>
    </xf>
    <xf numFmtId="0" fontId="37" fillId="0" borderId="0" xfId="2" applyFont="1" applyAlignment="1">
      <alignment vertical="center" wrapText="1"/>
    </xf>
    <xf numFmtId="0" fontId="40" fillId="0" borderId="30" xfId="2" applyFont="1" applyBorder="1" applyAlignment="1">
      <alignment vertical="center"/>
    </xf>
    <xf numFmtId="0" fontId="48" fillId="0" borderId="95" xfId="0" applyFont="1" applyBorder="1"/>
    <xf numFmtId="164" fontId="33" fillId="2" borderId="99" xfId="0" applyNumberFormat="1" applyFont="1" applyFill="1" applyBorder="1" applyAlignment="1" applyProtection="1">
      <alignment vertical="center"/>
      <protection locked="0"/>
    </xf>
    <xf numFmtId="164" fontId="33" fillId="2" borderId="100" xfId="0" applyNumberFormat="1" applyFont="1" applyFill="1" applyBorder="1" applyAlignment="1" applyProtection="1">
      <alignment vertical="center"/>
      <protection locked="0"/>
    </xf>
    <xf numFmtId="0" fontId="38" fillId="4" borderId="48" xfId="0" applyFont="1" applyFill="1" applyBorder="1" applyAlignment="1">
      <alignment horizontal="left" vertical="top"/>
    </xf>
    <xf numFmtId="164" fontId="25" fillId="2" borderId="101" xfId="0" applyNumberFormat="1" applyFont="1" applyFill="1" applyBorder="1" applyAlignment="1" applyProtection="1">
      <alignment vertical="center"/>
      <protection locked="0"/>
    </xf>
    <xf numFmtId="0" fontId="49" fillId="0" borderId="0" xfId="0" applyFont="1"/>
    <xf numFmtId="0" fontId="49" fillId="0" borderId="0" xfId="0" applyFont="1" applyAlignment="1">
      <alignment horizontal="center"/>
    </xf>
    <xf numFmtId="10" fontId="49" fillId="0" borderId="0" xfId="3" applyNumberFormat="1" applyFont="1" applyFill="1" applyBorder="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49"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49" fillId="0" borderId="0" xfId="0" applyFont="1" applyAlignment="1">
      <alignment horizontal="center" wrapText="1"/>
    </xf>
    <xf numFmtId="10" fontId="49" fillId="0" borderId="0" xfId="3" applyNumberFormat="1" applyFont="1" applyFill="1" applyBorder="1" applyAlignment="1">
      <alignment horizontal="center"/>
    </xf>
    <xf numFmtId="10" fontId="49" fillId="0" borderId="0" xfId="0" applyNumberFormat="1" applyFont="1" applyAlignment="1">
      <alignment horizontal="center"/>
    </xf>
    <xf numFmtId="0" fontId="25" fillId="7" borderId="51" xfId="0" applyFont="1" applyFill="1" applyBorder="1" applyAlignment="1">
      <alignment horizontal="left" indent="1"/>
    </xf>
    <xf numFmtId="164" fontId="25" fillId="2" borderId="102" xfId="0" applyNumberFormat="1" applyFont="1" applyFill="1" applyBorder="1" applyAlignment="1" applyProtection="1">
      <alignment vertical="center"/>
      <protection locked="0"/>
    </xf>
    <xf numFmtId="164" fontId="25" fillId="2" borderId="103" xfId="0" applyNumberFormat="1" applyFont="1" applyFill="1" applyBorder="1" applyAlignment="1" applyProtection="1">
      <alignment vertical="center"/>
      <protection locked="0"/>
    </xf>
    <xf numFmtId="164" fontId="25" fillId="2" borderId="104" xfId="0" applyNumberFormat="1" applyFont="1" applyFill="1" applyBorder="1" applyAlignment="1" applyProtection="1">
      <alignment vertical="center"/>
      <protection locked="0"/>
    </xf>
    <xf numFmtId="0" fontId="25" fillId="0" borderId="51" xfId="0" quotePrefix="1" applyFont="1" applyBorder="1" applyAlignment="1">
      <alignment horizontal="left" vertical="center" indent="1"/>
    </xf>
    <xf numFmtId="164" fontId="26" fillId="0" borderId="61" xfId="0" applyNumberFormat="1" applyFont="1" applyBorder="1" applyAlignment="1">
      <alignment vertical="center"/>
    </xf>
    <xf numFmtId="164" fontId="26" fillId="0" borderId="60" xfId="0" applyNumberFormat="1" applyFont="1" applyBorder="1" applyAlignment="1">
      <alignment vertical="center"/>
    </xf>
    <xf numFmtId="0" fontId="36" fillId="0" borderId="51" xfId="0" applyFont="1" applyBorder="1" applyAlignment="1">
      <alignment horizontal="left" vertical="center"/>
    </xf>
    <xf numFmtId="0" fontId="33" fillId="0" borderId="51" xfId="0" applyFont="1" applyBorder="1" applyAlignment="1">
      <alignment wrapText="1"/>
    </xf>
    <xf numFmtId="0" fontId="50" fillId="0" borderId="51" xfId="0" quotePrefix="1" applyFont="1" applyBorder="1" applyAlignment="1">
      <alignment horizontal="left" indent="1"/>
    </xf>
    <xf numFmtId="164" fontId="25" fillId="2" borderId="105" xfId="0" applyNumberFormat="1" applyFont="1" applyFill="1" applyBorder="1" applyAlignment="1" applyProtection="1">
      <alignment vertical="center"/>
      <protection locked="0"/>
    </xf>
    <xf numFmtId="0" fontId="25" fillId="0" borderId="98" xfId="0" applyFont="1" applyBorder="1"/>
    <xf numFmtId="0" fontId="25" fillId="0" borderId="106" xfId="0" applyFont="1" applyBorder="1"/>
    <xf numFmtId="0" fontId="25" fillId="0" borderId="91" xfId="0" applyFont="1" applyBorder="1"/>
    <xf numFmtId="164" fontId="25" fillId="2" borderId="107" xfId="0" applyNumberFormat="1" applyFont="1" applyFill="1" applyBorder="1" applyAlignment="1" applyProtection="1">
      <alignment horizontal="right" vertical="center"/>
      <protection locked="0"/>
    </xf>
    <xf numFmtId="164" fontId="25" fillId="2" borderId="108" xfId="0" applyNumberFormat="1" applyFont="1" applyFill="1" applyBorder="1" applyAlignment="1" applyProtection="1">
      <alignment vertical="center"/>
      <protection locked="0"/>
    </xf>
    <xf numFmtId="164" fontId="25" fillId="2" borderId="109" xfId="0" applyNumberFormat="1" applyFont="1" applyFill="1" applyBorder="1" applyAlignment="1" applyProtection="1">
      <alignment vertical="center"/>
      <protection locked="0"/>
    </xf>
    <xf numFmtId="0" fontId="32" fillId="6" borderId="110" xfId="0" applyFont="1" applyFill="1" applyBorder="1" applyAlignment="1">
      <alignment horizontal="center" vertical="center" wrapText="1"/>
    </xf>
    <xf numFmtId="164" fontId="25" fillId="2" borderId="111" xfId="0" applyNumberFormat="1" applyFont="1" applyFill="1" applyBorder="1" applyAlignment="1" applyProtection="1">
      <alignment vertical="center"/>
      <protection locked="0"/>
    </xf>
    <xf numFmtId="164" fontId="25" fillId="2" borderId="112" xfId="0" applyNumberFormat="1" applyFont="1" applyFill="1" applyBorder="1" applyAlignment="1" applyProtection="1">
      <alignment vertical="center"/>
      <protection locked="0"/>
    </xf>
    <xf numFmtId="0" fontId="32" fillId="6" borderId="110" xfId="0" applyFont="1" applyFill="1" applyBorder="1" applyAlignment="1">
      <alignment horizontal="center" wrapText="1"/>
    </xf>
    <xf numFmtId="0" fontId="30" fillId="0" borderId="113" xfId="0" applyFont="1" applyBorder="1"/>
    <xf numFmtId="0" fontId="30" fillId="0" borderId="44" xfId="0" applyFont="1" applyBorder="1" applyAlignment="1">
      <alignment vertical="top"/>
    </xf>
    <xf numFmtId="14" fontId="30" fillId="0" borderId="0" xfId="0" applyNumberFormat="1" applyFont="1"/>
    <xf numFmtId="0" fontId="30" fillId="0" borderId="0" xfId="0" applyFont="1" applyAlignment="1">
      <alignment horizontal="center" vertical="center"/>
    </xf>
    <xf numFmtId="0" fontId="30" fillId="0" borderId="0" xfId="0" applyFont="1" applyAlignment="1">
      <alignment horizontal="center"/>
    </xf>
    <xf numFmtId="0" fontId="32" fillId="10" borderId="114" xfId="0" applyFont="1" applyFill="1" applyBorder="1" applyAlignment="1">
      <alignment horizontal="left" vertical="center"/>
    </xf>
    <xf numFmtId="0" fontId="32" fillId="10" borderId="115" xfId="0" applyFont="1" applyFill="1" applyBorder="1"/>
    <xf numFmtId="0" fontId="31" fillId="10" borderId="115" xfId="0" applyFont="1" applyFill="1" applyBorder="1"/>
    <xf numFmtId="0" fontId="31" fillId="10" borderId="116" xfId="0" applyFont="1" applyFill="1" applyBorder="1"/>
    <xf numFmtId="0" fontId="30" fillId="0" borderId="117" xfId="0" applyFont="1" applyBorder="1"/>
    <xf numFmtId="0" fontId="30" fillId="0" borderId="118" xfId="0" applyFont="1" applyBorder="1"/>
    <xf numFmtId="0" fontId="30" fillId="0" borderId="119" xfId="0" applyFont="1" applyBorder="1"/>
    <xf numFmtId="0" fontId="30" fillId="0" borderId="120" xfId="0" applyFont="1" applyBorder="1"/>
    <xf numFmtId="0" fontId="27" fillId="0" borderId="0" xfId="0" applyFont="1" applyAlignment="1">
      <alignment horizontal="left" vertical="center"/>
    </xf>
    <xf numFmtId="0" fontId="32" fillId="0" borderId="0" xfId="0" applyFont="1"/>
    <xf numFmtId="0" fontId="30" fillId="0" borderId="121" xfId="0" applyFont="1" applyBorder="1"/>
    <xf numFmtId="0" fontId="30" fillId="0" borderId="122" xfId="0" applyFont="1" applyBorder="1"/>
    <xf numFmtId="0" fontId="30" fillId="0" borderId="123" xfId="0" applyFont="1" applyBorder="1"/>
    <xf numFmtId="0" fontId="32" fillId="4" borderId="0" xfId="0" applyFont="1" applyFill="1"/>
    <xf numFmtId="0" fontId="32" fillId="10" borderId="124" xfId="0" applyFont="1" applyFill="1" applyBorder="1" applyAlignment="1">
      <alignment horizontal="left" vertical="center"/>
    </xf>
    <xf numFmtId="0" fontId="32" fillId="10" borderId="125" xfId="0" applyFont="1" applyFill="1" applyBorder="1"/>
    <xf numFmtId="0" fontId="31" fillId="10" borderId="125" xfId="0" applyFont="1" applyFill="1" applyBorder="1"/>
    <xf numFmtId="0" fontId="32" fillId="10" borderId="125" xfId="0" applyFont="1" applyFill="1" applyBorder="1" applyAlignment="1">
      <alignment horizontal="center" vertical="center" wrapText="1"/>
    </xf>
    <xf numFmtId="0" fontId="32" fillId="10" borderId="125" xfId="0" applyFont="1" applyFill="1" applyBorder="1" applyAlignment="1">
      <alignment horizontal="center" vertical="center"/>
    </xf>
    <xf numFmtId="0" fontId="31" fillId="10" borderId="126" xfId="0" applyFont="1" applyFill="1" applyBorder="1"/>
    <xf numFmtId="0" fontId="30" fillId="0" borderId="127" xfId="0" applyFont="1" applyBorder="1"/>
    <xf numFmtId="0" fontId="30" fillId="0" borderId="128" xfId="0" applyFont="1" applyBorder="1"/>
    <xf numFmtId="0" fontId="30" fillId="0" borderId="116" xfId="0" applyFont="1" applyBorder="1"/>
    <xf numFmtId="0" fontId="32" fillId="10" borderId="127" xfId="0" applyFont="1" applyFill="1" applyBorder="1" applyAlignment="1">
      <alignment horizontal="left" vertical="center"/>
    </xf>
    <xf numFmtId="0" fontId="32" fillId="10" borderId="128" xfId="0" applyFont="1" applyFill="1" applyBorder="1"/>
    <xf numFmtId="0" fontId="31" fillId="10" borderId="128" xfId="0" applyFont="1" applyFill="1" applyBorder="1"/>
    <xf numFmtId="0" fontId="31" fillId="10" borderId="128" xfId="0" applyFont="1" applyFill="1" applyBorder="1" applyAlignment="1">
      <alignment horizontal="center"/>
    </xf>
    <xf numFmtId="0" fontId="30" fillId="0" borderId="129" xfId="0" applyFont="1" applyBorder="1"/>
    <xf numFmtId="0" fontId="48" fillId="0" borderId="113" xfId="0" applyFont="1" applyBorder="1"/>
    <xf numFmtId="0" fontId="0" fillId="3" borderId="91" xfId="0" applyFill="1" applyBorder="1"/>
    <xf numFmtId="10" fontId="49" fillId="0" borderId="0" xfId="3" applyNumberFormat="1" applyFont="1" applyFill="1" applyBorder="1"/>
    <xf numFmtId="10" fontId="49" fillId="0" borderId="0" xfId="3" applyNumberFormat="1" applyFont="1" applyFill="1" applyBorder="1" applyAlignment="1">
      <alignment horizontal="right"/>
    </xf>
    <xf numFmtId="10" fontId="22" fillId="0" borderId="0" xfId="3" applyNumberFormat="1" applyFont="1" applyFill="1" applyBorder="1"/>
    <xf numFmtId="10" fontId="22" fillId="0" borderId="0" xfId="3" applyNumberFormat="1" applyFont="1" applyFill="1" applyBorder="1" applyAlignment="1">
      <alignment horizontal="right"/>
    </xf>
    <xf numFmtId="0" fontId="49" fillId="4" borderId="0" xfId="0" applyFont="1" applyFill="1" applyAlignment="1">
      <alignment horizontal="left"/>
    </xf>
    <xf numFmtId="0" fontId="49" fillId="0" borderId="0" xfId="0" applyFont="1" applyAlignment="1">
      <alignment horizontal="left" vertical="center"/>
    </xf>
    <xf numFmtId="10" fontId="22" fillId="0" borderId="0" xfId="3" applyNumberFormat="1" applyFont="1" applyFill="1" applyBorder="1" applyAlignment="1">
      <alignment horizontal="center" vertical="center"/>
    </xf>
    <xf numFmtId="0" fontId="25" fillId="4" borderId="113" xfId="0" applyFont="1" applyFill="1" applyBorder="1" applyAlignment="1">
      <alignment horizontal="left" indent="1"/>
    </xf>
    <xf numFmtId="0" fontId="32" fillId="10" borderId="115" xfId="0" applyFont="1" applyFill="1" applyBorder="1" applyAlignment="1">
      <alignment horizontal="center" vertical="center" wrapText="1"/>
    </xf>
    <xf numFmtId="0" fontId="32" fillId="10" borderId="115" xfId="0" applyFont="1" applyFill="1" applyBorder="1" applyAlignment="1">
      <alignment horizontal="center" vertical="center"/>
    </xf>
    <xf numFmtId="0" fontId="31" fillId="10" borderId="130" xfId="0" applyFont="1" applyFill="1" applyBorder="1"/>
    <xf numFmtId="0" fontId="32" fillId="0" borderId="0" xfId="0" applyFont="1" applyAlignment="1">
      <alignment horizontal="center" vertical="center"/>
    </xf>
    <xf numFmtId="164" fontId="25" fillId="2" borderId="92" xfId="0" applyNumberFormat="1" applyFont="1" applyFill="1" applyBorder="1" applyAlignment="1" applyProtection="1">
      <alignment vertical="center"/>
      <protection locked="0"/>
    </xf>
    <xf numFmtId="164" fontId="25" fillId="0" borderId="0" xfId="0" applyNumberFormat="1" applyFont="1" applyAlignment="1" applyProtection="1">
      <alignment vertical="center"/>
      <protection locked="0"/>
    </xf>
    <xf numFmtId="0" fontId="32" fillId="0" borderId="119" xfId="0" applyFont="1" applyBorder="1"/>
    <xf numFmtId="0" fontId="31" fillId="0" borderId="119" xfId="0" applyFont="1" applyBorder="1"/>
    <xf numFmtId="0" fontId="32" fillId="0" borderId="119" xfId="0" applyFont="1" applyBorder="1" applyAlignment="1">
      <alignment horizontal="center" vertical="center"/>
    </xf>
    <xf numFmtId="0" fontId="30" fillId="0" borderId="131" xfId="0" applyFont="1" applyBorder="1"/>
    <xf numFmtId="0" fontId="27" fillId="0" borderId="132" xfId="0" applyFont="1" applyBorder="1" applyAlignment="1">
      <alignment horizontal="left" vertical="center"/>
    </xf>
    <xf numFmtId="0" fontId="32" fillId="0" borderId="133" xfId="0" applyFont="1" applyBorder="1"/>
    <xf numFmtId="0" fontId="31" fillId="0" borderId="133" xfId="0" applyFont="1" applyBorder="1"/>
    <xf numFmtId="0" fontId="32" fillId="0" borderId="133" xfId="0" applyFont="1" applyBorder="1" applyAlignment="1">
      <alignment horizontal="center" vertical="center"/>
    </xf>
    <xf numFmtId="0" fontId="31" fillId="0" borderId="134" xfId="0" applyFont="1" applyBorder="1"/>
    <xf numFmtId="0" fontId="30" fillId="0" borderId="135" xfId="0" applyFont="1" applyBorder="1"/>
    <xf numFmtId="0" fontId="32" fillId="0" borderId="131" xfId="0" applyFont="1" applyBorder="1"/>
    <xf numFmtId="0" fontId="31" fillId="0" borderId="131" xfId="0" applyFont="1" applyBorder="1"/>
    <xf numFmtId="0" fontId="32" fillId="0" borderId="131" xfId="0" applyFont="1" applyBorder="1" applyAlignment="1">
      <alignment horizontal="center" vertical="center"/>
    </xf>
    <xf numFmtId="0" fontId="31" fillId="0" borderId="136" xfId="0" applyFont="1" applyBorder="1"/>
    <xf numFmtId="0" fontId="30" fillId="0" borderId="136" xfId="0" applyFont="1" applyBorder="1"/>
    <xf numFmtId="0" fontId="30" fillId="0" borderId="137" xfId="0" applyFont="1" applyBorder="1"/>
    <xf numFmtId="0" fontId="0" fillId="3" borderId="113" xfId="0" applyFill="1" applyBorder="1"/>
    <xf numFmtId="0" fontId="32" fillId="10" borderId="125" xfId="0" applyFont="1" applyFill="1" applyBorder="1" applyAlignment="1">
      <alignment horizontal="left" vertical="center"/>
    </xf>
    <xf numFmtId="0" fontId="30" fillId="0" borderId="138" xfId="0" applyFont="1" applyBorder="1"/>
    <xf numFmtId="0" fontId="30" fillId="0" borderId="139" xfId="0" applyFont="1" applyBorder="1"/>
    <xf numFmtId="0" fontId="30" fillId="0" borderId="140" xfId="0" applyFont="1" applyBorder="1"/>
    <xf numFmtId="0" fontId="30" fillId="0" borderId="141" xfId="0" applyFont="1" applyBorder="1"/>
    <xf numFmtId="0" fontId="30" fillId="4" borderId="122" xfId="0" applyFont="1" applyFill="1" applyBorder="1"/>
    <xf numFmtId="0" fontId="30" fillId="4" borderId="142" xfId="0" applyFont="1" applyFill="1" applyBorder="1"/>
    <xf numFmtId="0" fontId="30" fillId="4" borderId="91" xfId="0" applyFont="1" applyFill="1" applyBorder="1"/>
    <xf numFmtId="0" fontId="30" fillId="4" borderId="123" xfId="0" applyFont="1" applyFill="1" applyBorder="1"/>
    <xf numFmtId="0" fontId="30" fillId="0" borderId="143" xfId="0" applyFont="1" applyBorder="1"/>
    <xf numFmtId="0" fontId="30" fillId="0" borderId="144" xfId="0" applyFont="1" applyBorder="1"/>
    <xf numFmtId="0" fontId="27" fillId="0" borderId="145" xfId="0" applyFont="1" applyBorder="1" applyAlignment="1">
      <alignment horizontal="left" vertical="center"/>
    </xf>
    <xf numFmtId="0" fontId="32" fillId="0" borderId="146" xfId="0" applyFont="1" applyBorder="1"/>
    <xf numFmtId="0" fontId="31" fillId="0" borderId="146" xfId="0" applyFont="1" applyBorder="1"/>
    <xf numFmtId="0" fontId="32" fillId="0" borderId="147" xfId="0" applyFont="1" applyBorder="1" applyAlignment="1">
      <alignment horizontal="center" vertical="center" wrapText="1"/>
    </xf>
    <xf numFmtId="0" fontId="32" fillId="0" borderId="146" xfId="0" applyFont="1" applyBorder="1" applyAlignment="1">
      <alignment horizontal="center" vertical="center"/>
    </xf>
    <xf numFmtId="0" fontId="31" fillId="0" borderId="148" xfId="0" applyFont="1" applyBorder="1"/>
    <xf numFmtId="0" fontId="30" fillId="0" borderId="149" xfId="0" applyFont="1" applyBorder="1"/>
    <xf numFmtId="0" fontId="30" fillId="4" borderId="119" xfId="0" applyFont="1" applyFill="1" applyBorder="1"/>
    <xf numFmtId="0" fontId="27" fillId="0" borderId="51" xfId="0" applyFont="1" applyBorder="1" applyAlignment="1">
      <alignment horizontal="left"/>
    </xf>
    <xf numFmtId="164" fontId="26" fillId="0" borderId="84" xfId="0" applyNumberFormat="1" applyFont="1" applyBorder="1" applyAlignment="1">
      <alignment vertical="center"/>
    </xf>
    <xf numFmtId="0" fontId="25" fillId="11" borderId="0" xfId="0" applyFont="1" applyFill="1"/>
    <xf numFmtId="0" fontId="49" fillId="11" borderId="0" xfId="0" applyFont="1" applyFill="1" applyAlignment="1">
      <alignment horizontal="left"/>
    </xf>
    <xf numFmtId="0" fontId="49" fillId="11" borderId="0" xfId="0" applyFont="1" applyFill="1"/>
    <xf numFmtId="0" fontId="49" fillId="11" borderId="0" xfId="0" applyFont="1" applyFill="1" applyAlignment="1">
      <alignment horizontal="center"/>
    </xf>
    <xf numFmtId="10" fontId="22" fillId="11" borderId="0" xfId="3" applyNumberFormat="1" applyFont="1" applyFill="1" applyBorder="1"/>
    <xf numFmtId="10" fontId="49" fillId="11" borderId="0" xfId="3" applyNumberFormat="1" applyFont="1" applyFill="1" applyBorder="1" applyAlignment="1">
      <alignment horizontal="center" vertical="center"/>
    </xf>
    <xf numFmtId="0" fontId="49" fillId="11" borderId="0" xfId="0" applyFont="1" applyFill="1" applyAlignment="1">
      <alignment horizontal="left" vertical="center"/>
    </xf>
    <xf numFmtId="0" fontId="49" fillId="11" borderId="0" xfId="0" applyFont="1" applyFill="1" applyAlignment="1">
      <alignment horizontal="center" vertical="center"/>
    </xf>
    <xf numFmtId="10" fontId="22" fillId="11" borderId="0" xfId="3" applyNumberFormat="1" applyFont="1" applyFill="1" applyBorder="1" applyAlignment="1">
      <alignment horizontal="right"/>
    </xf>
    <xf numFmtId="10" fontId="49" fillId="11" borderId="0" xfId="3" applyNumberFormat="1" applyFont="1" applyFill="1" applyBorder="1"/>
    <xf numFmtId="10" fontId="49" fillId="11" borderId="0" xfId="3" applyNumberFormat="1" applyFont="1" applyFill="1" applyBorder="1" applyAlignment="1">
      <alignment horizontal="right"/>
    </xf>
    <xf numFmtId="0" fontId="45" fillId="11" borderId="0" xfId="0" applyFont="1" applyFill="1"/>
    <xf numFmtId="0" fontId="0" fillId="11" borderId="0" xfId="0" applyFill="1"/>
    <xf numFmtId="0" fontId="0" fillId="11" borderId="0" xfId="0" applyFill="1" applyAlignment="1">
      <alignment vertical="center" wrapText="1"/>
    </xf>
    <xf numFmtId="0" fontId="32" fillId="10" borderId="150" xfId="0" applyFont="1" applyFill="1" applyBorder="1"/>
    <xf numFmtId="0" fontId="30" fillId="10" borderId="150" xfId="0" applyFont="1" applyFill="1" applyBorder="1"/>
    <xf numFmtId="0" fontId="30" fillId="10" borderId="151" xfId="0" applyFont="1" applyFill="1" applyBorder="1"/>
    <xf numFmtId="0" fontId="32" fillId="10" borderId="152" xfId="0" applyFont="1" applyFill="1" applyBorder="1"/>
    <xf numFmtId="0" fontId="32" fillId="4" borderId="121" xfId="0" applyFont="1" applyFill="1" applyBorder="1"/>
    <xf numFmtId="0" fontId="32" fillId="4" borderId="122" xfId="0" applyFont="1" applyFill="1" applyBorder="1"/>
    <xf numFmtId="0" fontId="32" fillId="10" borderId="153" xfId="0" applyFont="1" applyFill="1" applyBorder="1" applyAlignment="1">
      <alignment horizontal="center" vertical="center" wrapText="1"/>
    </xf>
    <xf numFmtId="0" fontId="32" fillId="10" borderId="154" xfId="0" applyFont="1" applyFill="1" applyBorder="1" applyAlignment="1">
      <alignment horizontal="center" vertical="center" wrapText="1"/>
    </xf>
    <xf numFmtId="0" fontId="48" fillId="4" borderId="0" xfId="0" applyFont="1" applyFill="1"/>
    <xf numFmtId="0" fontId="36" fillId="4" borderId="0" xfId="0" applyFont="1" applyFill="1"/>
    <xf numFmtId="0" fontId="36" fillId="4" borderId="0" xfId="0" applyFont="1" applyFill="1" applyAlignment="1">
      <alignment horizontal="right"/>
    </xf>
    <xf numFmtId="0" fontId="30" fillId="0" borderId="119" xfId="0" quotePrefix="1" applyFont="1" applyBorder="1"/>
    <xf numFmtId="0" fontId="30" fillId="0" borderId="155" xfId="0" applyFont="1" applyBorder="1"/>
    <xf numFmtId="0" fontId="30" fillId="0" borderId="156" xfId="0" applyFont="1" applyBorder="1"/>
    <xf numFmtId="0" fontId="30" fillId="0" borderId="157" xfId="0" applyFont="1" applyBorder="1"/>
    <xf numFmtId="0" fontId="31" fillId="0" borderId="91" xfId="0" applyFont="1" applyBorder="1"/>
    <xf numFmtId="0" fontId="31" fillId="0" borderId="120" xfId="0" applyFont="1" applyBorder="1"/>
    <xf numFmtId="0" fontId="32" fillId="0" borderId="184" xfId="0" applyFont="1" applyBorder="1" applyAlignment="1">
      <alignment horizontal="center" vertical="center" wrapText="1"/>
    </xf>
    <xf numFmtId="0" fontId="32" fillId="0" borderId="185" xfId="0" applyFont="1" applyBorder="1" applyAlignment="1">
      <alignment horizontal="center" vertical="center"/>
    </xf>
    <xf numFmtId="0" fontId="32" fillId="10" borderId="186" xfId="0" applyFont="1" applyFill="1" applyBorder="1" applyAlignment="1">
      <alignment horizontal="center" vertical="center" wrapText="1"/>
    </xf>
    <xf numFmtId="0" fontId="32" fillId="10" borderId="186" xfId="0" applyFont="1" applyFill="1" applyBorder="1" applyAlignment="1">
      <alignment horizontal="center" vertical="center"/>
    </xf>
    <xf numFmtId="0" fontId="27" fillId="0" borderId="118" xfId="0" applyFont="1" applyBorder="1" applyAlignment="1">
      <alignment horizontal="left" vertical="center"/>
    </xf>
    <xf numFmtId="0" fontId="32" fillId="10" borderId="187" xfId="0" applyFont="1" applyFill="1" applyBorder="1" applyAlignment="1">
      <alignment horizontal="left" vertical="center"/>
    </xf>
    <xf numFmtId="0" fontId="32" fillId="10" borderId="186" xfId="0" applyFont="1" applyFill="1" applyBorder="1"/>
    <xf numFmtId="0" fontId="31" fillId="10" borderId="186" xfId="0" applyFont="1" applyFill="1" applyBorder="1"/>
    <xf numFmtId="0" fontId="31" fillId="10" borderId="188" xfId="0" applyFont="1" applyFill="1" applyBorder="1"/>
    <xf numFmtId="164" fontId="25" fillId="0" borderId="192" xfId="0" applyNumberFormat="1" applyFont="1" applyBorder="1" applyAlignment="1" applyProtection="1">
      <alignment vertical="center"/>
      <protection locked="0"/>
    </xf>
    <xf numFmtId="0" fontId="30" fillId="0" borderId="197" xfId="0" applyFont="1" applyBorder="1"/>
    <xf numFmtId="0" fontId="32" fillId="0" borderId="198" xfId="0" applyFont="1" applyBorder="1"/>
    <xf numFmtId="0" fontId="31" fillId="0" borderId="198" xfId="0" applyFont="1" applyBorder="1"/>
    <xf numFmtId="0" fontId="32" fillId="0" borderId="198" xfId="0" applyFont="1" applyBorder="1" applyAlignment="1">
      <alignment horizontal="center" vertical="center"/>
    </xf>
    <xf numFmtId="0" fontId="31" fillId="0" borderId="200" xfId="0" applyFont="1" applyBorder="1"/>
    <xf numFmtId="164" fontId="25" fillId="0" borderId="202" xfId="0" applyNumberFormat="1" applyFont="1" applyBorder="1" applyAlignment="1" applyProtection="1">
      <alignment vertical="center"/>
      <protection locked="0"/>
    </xf>
    <xf numFmtId="0" fontId="0" fillId="3" borderId="203" xfId="0" applyFill="1" applyBorder="1"/>
    <xf numFmtId="0" fontId="58" fillId="12" borderId="7" xfId="0" applyFont="1" applyFill="1" applyBorder="1"/>
    <xf numFmtId="0" fontId="58" fillId="14" borderId="8" xfId="0" applyFont="1" applyFill="1" applyBorder="1"/>
    <xf numFmtId="0" fontId="58" fillId="15" borderId="8" xfId="0" applyFont="1" applyFill="1" applyBorder="1"/>
    <xf numFmtId="0" fontId="60" fillId="16" borderId="9" xfId="0" applyFont="1" applyFill="1" applyBorder="1"/>
    <xf numFmtId="0" fontId="58" fillId="17" borderId="9" xfId="0" applyFont="1" applyFill="1" applyBorder="1"/>
    <xf numFmtId="0" fontId="58" fillId="18" borderId="8" xfId="0" applyFont="1" applyFill="1" applyBorder="1"/>
    <xf numFmtId="0" fontId="58" fillId="19" borderId="8" xfId="0" applyFont="1" applyFill="1" applyBorder="1"/>
    <xf numFmtId="0" fontId="59" fillId="20" borderId="8" xfId="0" applyFont="1" applyFill="1" applyBorder="1"/>
    <xf numFmtId="0" fontId="58" fillId="21" borderId="8" xfId="0" applyFont="1" applyFill="1" applyBorder="1"/>
    <xf numFmtId="0" fontId="58" fillId="22" borderId="9" xfId="0" applyFont="1" applyFill="1" applyBorder="1"/>
    <xf numFmtId="0" fontId="58" fillId="23" borderId="8" xfId="0" applyFont="1" applyFill="1" applyBorder="1"/>
    <xf numFmtId="0" fontId="59" fillId="24" borderId="8" xfId="0" applyFont="1" applyFill="1" applyBorder="1"/>
    <xf numFmtId="0" fontId="58" fillId="14" borderId="0" xfId="0" applyFont="1" applyFill="1"/>
    <xf numFmtId="0" fontId="30" fillId="0" borderId="206" xfId="0" applyFont="1" applyBorder="1"/>
    <xf numFmtId="0" fontId="30" fillId="0" borderId="205" xfId="0" applyFont="1" applyBorder="1"/>
    <xf numFmtId="0" fontId="30" fillId="0" borderId="208" xfId="0" applyFont="1" applyBorder="1"/>
    <xf numFmtId="0" fontId="30" fillId="0" borderId="209" xfId="0" applyFont="1" applyBorder="1"/>
    <xf numFmtId="0" fontId="30" fillId="0" borderId="210" xfId="0" applyFont="1" applyBorder="1"/>
    <xf numFmtId="0" fontId="30" fillId="0" borderId="212" xfId="0" applyFont="1" applyBorder="1"/>
    <xf numFmtId="0" fontId="59" fillId="13" borderId="8" xfId="0" applyFont="1" applyFill="1" applyBorder="1"/>
    <xf numFmtId="166" fontId="30" fillId="2" borderId="92" xfId="0" applyNumberFormat="1" applyFont="1" applyFill="1" applyBorder="1" applyAlignment="1">
      <alignment horizontal="center" vertical="center"/>
    </xf>
    <xf numFmtId="166" fontId="30" fillId="2" borderId="92" xfId="0" applyNumberFormat="1" applyFont="1" applyFill="1" applyBorder="1" applyAlignment="1" applyProtection="1">
      <alignment horizontal="center" vertical="center"/>
      <protection locked="0"/>
    </xf>
    <xf numFmtId="0" fontId="27" fillId="2" borderId="92" xfId="0" applyFont="1" applyFill="1" applyBorder="1" applyAlignment="1" applyProtection="1">
      <alignment horizontal="left" vertical="center"/>
      <protection locked="0"/>
    </xf>
    <xf numFmtId="164" fontId="33" fillId="2" borderId="92" xfId="0" applyNumberFormat="1" applyFont="1" applyFill="1" applyBorder="1" applyAlignment="1" applyProtection="1">
      <alignment vertical="center"/>
      <protection locked="0"/>
    </xf>
    <xf numFmtId="166" fontId="30" fillId="2" borderId="190" xfId="0" applyNumberFormat="1" applyFont="1" applyFill="1" applyBorder="1" applyAlignment="1" applyProtection="1">
      <alignment horizontal="center" vertical="center"/>
      <protection locked="0"/>
    </xf>
    <xf numFmtId="166" fontId="30" fillId="2" borderId="164" xfId="0" applyNumberFormat="1" applyFont="1" applyFill="1" applyBorder="1" applyAlignment="1" applyProtection="1">
      <alignment horizontal="center" vertical="center"/>
      <protection locked="0"/>
    </xf>
    <xf numFmtId="166" fontId="30" fillId="2" borderId="189" xfId="0" applyNumberFormat="1" applyFont="1" applyFill="1" applyBorder="1" applyAlignment="1" applyProtection="1">
      <alignment horizontal="center" vertical="center"/>
      <protection locked="0"/>
    </xf>
    <xf numFmtId="166" fontId="30" fillId="2" borderId="27" xfId="0" applyNumberFormat="1" applyFont="1" applyFill="1" applyBorder="1" applyAlignment="1" applyProtection="1">
      <alignment horizontal="center" vertical="center"/>
      <protection locked="0"/>
    </xf>
    <xf numFmtId="166" fontId="30" fillId="2" borderId="191" xfId="0" applyNumberFormat="1" applyFont="1" applyFill="1" applyBorder="1" applyProtection="1">
      <protection locked="0"/>
    </xf>
    <xf numFmtId="166" fontId="30" fillId="2" borderId="93" xfId="0" applyNumberFormat="1" applyFont="1" applyFill="1" applyBorder="1" applyProtection="1">
      <protection locked="0"/>
    </xf>
    <xf numFmtId="166" fontId="30" fillId="2" borderId="190" xfId="0" applyNumberFormat="1" applyFont="1" applyFill="1" applyBorder="1" applyProtection="1">
      <protection locked="0"/>
    </xf>
    <xf numFmtId="166" fontId="30" fillId="2" borderId="164" xfId="0" applyNumberFormat="1" applyFont="1" applyFill="1" applyBorder="1" applyProtection="1">
      <protection locked="0"/>
    </xf>
    <xf numFmtId="166" fontId="30" fillId="2" borderId="92" xfId="0" applyNumberFormat="1" applyFont="1" applyFill="1" applyBorder="1" applyProtection="1">
      <protection locked="0"/>
    </xf>
    <xf numFmtId="166" fontId="30" fillId="2" borderId="189" xfId="0" applyNumberFormat="1" applyFont="1" applyFill="1" applyBorder="1" applyProtection="1">
      <protection locked="0"/>
    </xf>
    <xf numFmtId="166" fontId="30" fillId="2" borderId="27" xfId="0" applyNumberFormat="1" applyFont="1" applyFill="1" applyBorder="1" applyProtection="1">
      <protection locked="0"/>
    </xf>
    <xf numFmtId="166" fontId="30" fillId="2" borderId="191" xfId="0" applyNumberFormat="1" applyFont="1" applyFill="1" applyBorder="1" applyAlignment="1" applyProtection="1">
      <alignment horizontal="center" vertical="center"/>
      <protection locked="0"/>
    </xf>
    <xf numFmtId="166" fontId="30" fillId="2" borderId="93" xfId="0" applyNumberFormat="1" applyFont="1" applyFill="1" applyBorder="1" applyAlignment="1" applyProtection="1">
      <alignment horizontal="center" vertical="center"/>
      <protection locked="0"/>
    </xf>
    <xf numFmtId="166" fontId="30" fillId="2" borderId="195" xfId="0" applyNumberFormat="1" applyFont="1" applyFill="1" applyBorder="1" applyAlignment="1" applyProtection="1">
      <alignment horizontal="center" vertical="center"/>
      <protection locked="0"/>
    </xf>
    <xf numFmtId="166" fontId="30" fillId="2" borderId="201" xfId="0" applyNumberFormat="1" applyFont="1" applyFill="1" applyBorder="1" applyAlignment="1" applyProtection="1">
      <alignment horizontal="center" vertical="center"/>
      <protection locked="0"/>
    </xf>
    <xf numFmtId="166" fontId="30" fillId="2" borderId="196" xfId="0" applyNumberFormat="1" applyFont="1" applyFill="1" applyBorder="1" applyAlignment="1" applyProtection="1">
      <alignment horizontal="center" vertical="center"/>
      <protection locked="0"/>
    </xf>
    <xf numFmtId="166" fontId="30" fillId="2" borderId="199" xfId="0" applyNumberFormat="1" applyFont="1" applyFill="1" applyBorder="1" applyAlignment="1" applyProtection="1">
      <alignment horizontal="center" vertical="center"/>
      <protection locked="0"/>
    </xf>
    <xf numFmtId="165" fontId="25" fillId="2" borderId="37" xfId="0" applyNumberFormat="1" applyFont="1" applyFill="1" applyBorder="1" applyAlignment="1" applyProtection="1">
      <alignment horizontal="right" vertical="center"/>
      <protection locked="0"/>
    </xf>
    <xf numFmtId="165" fontId="25" fillId="2" borderId="60" xfId="0" applyNumberFormat="1" applyFont="1" applyFill="1" applyBorder="1" applyAlignment="1" applyProtection="1">
      <alignment horizontal="right" vertical="center"/>
      <protection locked="0"/>
    </xf>
    <xf numFmtId="0" fontId="25" fillId="2" borderId="38" xfId="0" applyFont="1" applyFill="1" applyBorder="1" applyAlignment="1" applyProtection="1">
      <alignment horizontal="left" vertical="center" wrapText="1"/>
      <protection locked="0"/>
    </xf>
    <xf numFmtId="0" fontId="25" fillId="2" borderId="160" xfId="0" applyFont="1" applyFill="1" applyBorder="1" applyAlignment="1" applyProtection="1">
      <alignment horizontal="left" vertical="center" wrapText="1"/>
      <protection locked="0"/>
    </xf>
    <xf numFmtId="0" fontId="34" fillId="0" borderId="0" xfId="0" applyFont="1" applyAlignment="1">
      <alignment horizontal="center" vertical="center" wrapText="1"/>
    </xf>
    <xf numFmtId="0" fontId="34" fillId="0" borderId="52" xfId="0" applyFont="1" applyBorder="1" applyAlignment="1">
      <alignment horizontal="center" vertical="center" wrapText="1"/>
    </xf>
    <xf numFmtId="0" fontId="32" fillId="0" borderId="0" xfId="0" applyFont="1" applyAlignment="1">
      <alignment horizontal="center"/>
    </xf>
    <xf numFmtId="0" fontId="32" fillId="0" borderId="52" xfId="0" applyFont="1" applyBorder="1" applyAlignment="1">
      <alignment horizontal="center"/>
    </xf>
    <xf numFmtId="0" fontId="25" fillId="2" borderId="44" xfId="0" applyFont="1" applyFill="1" applyBorder="1" applyAlignment="1" applyProtection="1">
      <alignment horizontal="right" vertical="center"/>
      <protection locked="0"/>
    </xf>
    <xf numFmtId="0" fontId="25" fillId="2" borderId="158" xfId="0"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25" fillId="2" borderId="52" xfId="0" applyFont="1" applyFill="1" applyBorder="1" applyAlignment="1" applyProtection="1">
      <alignment horizontal="left" vertical="center"/>
      <protection locked="0"/>
    </xf>
    <xf numFmtId="0" fontId="31" fillId="0" borderId="0" xfId="0" applyFont="1" applyAlignment="1">
      <alignment horizontal="left" vertical="center"/>
    </xf>
    <xf numFmtId="0" fontId="31" fillId="0" borderId="91" xfId="0" applyFont="1" applyBorder="1" applyAlignment="1">
      <alignment horizontal="left" vertical="center"/>
    </xf>
    <xf numFmtId="0" fontId="25" fillId="2" borderId="0" xfId="0" applyFont="1" applyFill="1" applyAlignment="1" applyProtection="1">
      <alignment horizontal="left" vertical="top" wrapText="1"/>
      <protection locked="0"/>
    </xf>
    <xf numFmtId="0" fontId="25" fillId="2" borderId="91" xfId="0" applyFont="1" applyFill="1" applyBorder="1" applyAlignment="1" applyProtection="1">
      <alignment horizontal="left" vertical="top" wrapText="1"/>
      <protection locked="0"/>
    </xf>
    <xf numFmtId="0" fontId="26" fillId="0" borderId="0" xfId="0" applyFont="1" applyAlignment="1">
      <alignment horizontal="center" wrapText="1"/>
    </xf>
    <xf numFmtId="0" fontId="26" fillId="0" borderId="52" xfId="0" applyFont="1" applyBorder="1" applyAlignment="1">
      <alignment horizontal="center" wrapText="1"/>
    </xf>
    <xf numFmtId="0" fontId="26" fillId="0" borderId="0" xfId="0" applyFont="1" applyAlignment="1">
      <alignment horizontal="center" vertical="top" wrapText="1"/>
    </xf>
    <xf numFmtId="0" fontId="26" fillId="0" borderId="52" xfId="0" applyFont="1" applyBorder="1" applyAlignment="1">
      <alignment horizontal="center" vertical="top" wrapText="1"/>
    </xf>
    <xf numFmtId="14" fontId="25" fillId="2" borderId="37" xfId="0" applyNumberFormat="1" applyFont="1" applyFill="1" applyBorder="1" applyAlignment="1" applyProtection="1">
      <alignment horizontal="left" vertical="center"/>
      <protection locked="0"/>
    </xf>
    <xf numFmtId="14" fontId="25" fillId="2" borderId="161" xfId="0" applyNumberFormat="1"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0" fontId="26" fillId="0" borderId="0" xfId="0" applyFont="1" applyAlignment="1">
      <alignment horizontal="left" vertical="center"/>
    </xf>
    <xf numFmtId="0" fontId="25" fillId="2" borderId="37" xfId="0" applyFont="1" applyFill="1" applyBorder="1" applyAlignment="1" applyProtection="1">
      <alignment vertical="center"/>
      <protection locked="0"/>
    </xf>
    <xf numFmtId="0" fontId="25" fillId="2" borderId="37" xfId="0" applyFont="1" applyFill="1" applyBorder="1" applyProtection="1">
      <protection locked="0"/>
    </xf>
    <xf numFmtId="0" fontId="25" fillId="2" borderId="0" xfId="0" applyFont="1" applyFill="1" applyAlignment="1" applyProtection="1">
      <alignment horizontal="right" vertical="center"/>
      <protection locked="0"/>
    </xf>
    <xf numFmtId="0" fontId="25" fillId="2" borderId="52" xfId="0" applyFont="1" applyFill="1" applyBorder="1" applyAlignment="1" applyProtection="1">
      <alignment horizontal="right" vertical="center"/>
      <protection locked="0"/>
    </xf>
    <xf numFmtId="0" fontId="51" fillId="4" borderId="50" xfId="0" applyFont="1" applyFill="1" applyBorder="1" applyAlignment="1">
      <alignment horizontal="center" vertical="center" wrapText="1"/>
    </xf>
    <xf numFmtId="0" fontId="51" fillId="4" borderId="159"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52" xfId="0" applyFont="1" applyFill="1" applyBorder="1" applyAlignment="1">
      <alignment horizontal="center" vertical="center" wrapText="1"/>
    </xf>
    <xf numFmtId="0" fontId="25" fillId="2" borderId="15" xfId="0" applyFont="1" applyFill="1" applyBorder="1" applyAlignment="1">
      <alignment horizontal="right" vertical="center"/>
    </xf>
    <xf numFmtId="0" fontId="25" fillId="2" borderId="63" xfId="0" applyFont="1" applyFill="1" applyBorder="1" applyAlignment="1">
      <alignment horizontal="right" vertical="center"/>
    </xf>
    <xf numFmtId="14" fontId="25" fillId="2" borderId="38" xfId="0" applyNumberFormat="1" applyFont="1" applyFill="1" applyBorder="1" applyAlignment="1" applyProtection="1">
      <alignment horizontal="center" vertical="center" wrapText="1"/>
      <protection locked="0"/>
    </xf>
    <xf numFmtId="14" fontId="25" fillId="2" borderId="61" xfId="0" applyNumberFormat="1" applyFont="1" applyFill="1" applyBorder="1" applyAlignment="1" applyProtection="1">
      <alignment horizontal="center" vertical="center" wrapText="1"/>
      <protection locked="0"/>
    </xf>
    <xf numFmtId="14" fontId="32" fillId="6" borderId="0" xfId="0" applyNumberFormat="1" applyFont="1" applyFill="1" applyAlignment="1">
      <alignment horizontal="center" wrapText="1"/>
    </xf>
    <xf numFmtId="0" fontId="31" fillId="6" borderId="0" xfId="0" applyFont="1" applyFill="1"/>
    <xf numFmtId="0" fontId="31" fillId="6" borderId="52" xfId="0" applyFont="1" applyFill="1" applyBorder="1"/>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6" fillId="2" borderId="37" xfId="0" applyFont="1" applyFill="1" applyBorder="1" applyAlignment="1" applyProtection="1">
      <alignment horizontal="right" vertical="center" wrapText="1"/>
      <protection locked="0"/>
    </xf>
    <xf numFmtId="0" fontId="26" fillId="2" borderId="60" xfId="0" applyFont="1" applyFill="1" applyBorder="1" applyAlignment="1" applyProtection="1">
      <alignment horizontal="right" vertical="center" wrapText="1"/>
      <protection locked="0"/>
    </xf>
    <xf numFmtId="14" fontId="25" fillId="2" borderId="15" xfId="0" applyNumberFormat="1" applyFont="1" applyFill="1" applyBorder="1" applyAlignment="1">
      <alignment horizontal="right" vertical="center" wrapText="1"/>
    </xf>
    <xf numFmtId="14" fontId="25" fillId="2" borderId="63" xfId="0" applyNumberFormat="1" applyFont="1" applyFill="1" applyBorder="1" applyAlignment="1">
      <alignment horizontal="right" vertical="center" wrapText="1"/>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0" borderId="0" xfId="0" applyFont="1" applyAlignment="1">
      <alignment horizontal="left" vertical="center"/>
    </xf>
    <xf numFmtId="0" fontId="30" fillId="0" borderId="0" xfId="0" applyFont="1"/>
    <xf numFmtId="0" fontId="52" fillId="0" borderId="0" xfId="0" applyFont="1" applyAlignment="1">
      <alignment horizontal="left" vertical="center" wrapText="1"/>
    </xf>
    <xf numFmtId="0" fontId="53" fillId="0" borderId="0" xfId="0" applyFont="1" applyAlignment="1">
      <alignment horizontal="left" vertical="center" wrapText="1"/>
    </xf>
    <xf numFmtId="0" fontId="25" fillId="2" borderId="37" xfId="0" applyFont="1" applyFill="1" applyBorder="1" applyAlignment="1">
      <alignment vertical="center"/>
    </xf>
    <xf numFmtId="0" fontId="25" fillId="2" borderId="37" xfId="0" applyFont="1" applyFill="1" applyBorder="1"/>
    <xf numFmtId="165" fontId="25" fillId="2" borderId="37" xfId="0" applyNumberFormat="1" applyFont="1" applyFill="1" applyBorder="1" applyAlignment="1">
      <alignment horizontal="right" vertical="center"/>
    </xf>
    <xf numFmtId="0" fontId="25" fillId="2" borderId="0" xfId="0" applyFont="1" applyFill="1" applyAlignment="1">
      <alignment horizontal="right" vertical="center"/>
    </xf>
    <xf numFmtId="0" fontId="25" fillId="2" borderId="44" xfId="0" applyFont="1" applyFill="1" applyBorder="1" applyAlignment="1">
      <alignment horizontal="right" vertical="center"/>
    </xf>
    <xf numFmtId="0" fontId="25" fillId="2" borderId="0" xfId="0" applyFont="1" applyFill="1" applyAlignment="1">
      <alignment horizontal="left" vertical="center"/>
    </xf>
    <xf numFmtId="0" fontId="25" fillId="2" borderId="38" xfId="0" applyFont="1" applyFill="1" applyBorder="1" applyAlignment="1">
      <alignment horizontal="right" vertical="center"/>
    </xf>
    <xf numFmtId="0" fontId="26" fillId="2" borderId="37" xfId="0" applyFont="1" applyFill="1" applyBorder="1" applyAlignment="1">
      <alignment horizontal="right" vertical="center" wrapText="1"/>
    </xf>
    <xf numFmtId="164" fontId="25" fillId="2" borderId="165" xfId="0" applyNumberFormat="1" applyFont="1" applyFill="1" applyBorder="1" applyAlignment="1" applyProtection="1">
      <alignment horizontal="left" vertical="top"/>
      <protection locked="0"/>
    </xf>
    <xf numFmtId="164" fontId="25" fillId="2" borderId="166" xfId="0" applyNumberFormat="1" applyFont="1" applyFill="1" applyBorder="1" applyAlignment="1" applyProtection="1">
      <alignment horizontal="left" vertical="top"/>
      <protection locked="0"/>
    </xf>
    <xf numFmtId="164" fontId="25" fillId="2" borderId="115" xfId="0" applyNumberFormat="1" applyFont="1" applyFill="1" applyBorder="1" applyAlignment="1" applyProtection="1">
      <alignment horizontal="left" vertical="top"/>
      <protection locked="0"/>
    </xf>
    <xf numFmtId="164" fontId="25" fillId="2" borderId="167" xfId="0" applyNumberFormat="1" applyFont="1" applyFill="1" applyBorder="1" applyAlignment="1" applyProtection="1">
      <alignment horizontal="left" vertical="top"/>
      <protection locked="0"/>
    </xf>
    <xf numFmtId="164" fontId="25" fillId="2" borderId="0" xfId="0" applyNumberFormat="1" applyFont="1" applyFill="1" applyAlignment="1" applyProtection="1">
      <alignment horizontal="left" vertical="top"/>
      <protection locked="0"/>
    </xf>
    <xf numFmtId="164" fontId="25" fillId="2" borderId="18" xfId="0" applyNumberFormat="1" applyFont="1" applyFill="1" applyBorder="1" applyAlignment="1" applyProtection="1">
      <alignment horizontal="left" vertical="top"/>
      <protection locked="0"/>
    </xf>
    <xf numFmtId="164" fontId="25" fillId="4" borderId="193" xfId="0" applyNumberFormat="1" applyFont="1" applyFill="1" applyBorder="1" applyAlignment="1">
      <alignment horizontal="left" vertical="top"/>
    </xf>
    <xf numFmtId="164" fontId="25" fillId="4" borderId="194" xfId="0" applyNumberFormat="1" applyFont="1" applyFill="1" applyBorder="1" applyAlignment="1">
      <alignment horizontal="left" vertical="top"/>
    </xf>
    <xf numFmtId="164" fontId="25" fillId="2" borderId="38" xfId="0" quotePrefix="1" applyNumberFormat="1" applyFont="1" applyFill="1" applyBorder="1" applyAlignment="1" applyProtection="1">
      <alignment horizontal="left" vertical="top"/>
      <protection locked="0"/>
    </xf>
    <xf numFmtId="164" fontId="25" fillId="2" borderId="38" xfId="0" applyNumberFormat="1" applyFont="1" applyFill="1" applyBorder="1" applyAlignment="1" applyProtection="1">
      <alignment horizontal="left" vertical="top"/>
      <protection locked="0"/>
    </xf>
    <xf numFmtId="164" fontId="25" fillId="2" borderId="21" xfId="0" applyNumberFormat="1" applyFont="1" applyFill="1" applyBorder="1" applyAlignment="1" applyProtection="1">
      <alignment horizontal="left" vertical="top"/>
      <protection locked="0"/>
    </xf>
    <xf numFmtId="0" fontId="30" fillId="0" borderId="204" xfId="0" applyFont="1" applyBorder="1" applyAlignment="1">
      <alignment horizontal="left" vertical="center" wrapText="1"/>
    </xf>
    <xf numFmtId="0" fontId="30" fillId="0" borderId="205" xfId="0" applyFont="1" applyBorder="1" applyAlignment="1">
      <alignment horizontal="left" vertical="center" wrapText="1"/>
    </xf>
    <xf numFmtId="0" fontId="30" fillId="4" borderId="115" xfId="0" applyFont="1" applyFill="1" applyBorder="1" applyAlignment="1">
      <alignment horizontal="left" vertical="top" wrapText="1"/>
    </xf>
    <xf numFmtId="0" fontId="30" fillId="4" borderId="130" xfId="0" applyFont="1" applyFill="1" applyBorder="1" applyAlignment="1">
      <alignment horizontal="left" vertical="top" wrapText="1"/>
    </xf>
    <xf numFmtId="0" fontId="25" fillId="2" borderId="15" xfId="0" applyFont="1" applyFill="1" applyBorder="1" applyAlignment="1">
      <alignment horizontal="right" vertical="center" indent="1"/>
    </xf>
    <xf numFmtId="0" fontId="25" fillId="2" borderId="109" xfId="0" applyFont="1" applyFill="1" applyBorder="1" applyAlignment="1">
      <alignment horizontal="right" vertical="center" indent="1"/>
    </xf>
    <xf numFmtId="0" fontId="25" fillId="2" borderId="37" xfId="0" applyFont="1" applyFill="1" applyBorder="1" applyAlignment="1">
      <alignment horizontal="right" vertical="center" indent="1"/>
    </xf>
    <xf numFmtId="0" fontId="27" fillId="0" borderId="204" xfId="0" applyFont="1" applyBorder="1" applyAlignment="1">
      <alignment horizontal="left" vertical="center" wrapText="1"/>
    </xf>
    <xf numFmtId="0" fontId="27" fillId="0" borderId="205" xfId="0" applyFont="1" applyBorder="1" applyAlignment="1">
      <alignment horizontal="left" vertical="center" wrapText="1"/>
    </xf>
    <xf numFmtId="0" fontId="30" fillId="2" borderId="205" xfId="0" applyFont="1" applyFill="1" applyBorder="1" applyAlignment="1" applyProtection="1">
      <alignment horizontal="center" vertical="center" wrapText="1"/>
      <protection locked="0"/>
    </xf>
    <xf numFmtId="0" fontId="26" fillId="0" borderId="113" xfId="0" applyFont="1" applyBorder="1" applyAlignment="1">
      <alignment horizontal="left" vertical="center" wrapText="1" indent="8"/>
    </xf>
    <xf numFmtId="0" fontId="26" fillId="0" borderId="0" xfId="0" applyFont="1" applyAlignment="1">
      <alignment horizontal="left" vertical="center" wrapText="1" indent="8"/>
    </xf>
    <xf numFmtId="0" fontId="26" fillId="0" borderId="114" xfId="2" applyFont="1" applyBorder="1" applyAlignment="1">
      <alignment horizontal="center"/>
    </xf>
    <xf numFmtId="0" fontId="26" fillId="0" borderId="115" xfId="2" applyFont="1" applyBorder="1" applyAlignment="1">
      <alignment horizontal="center"/>
    </xf>
    <xf numFmtId="0" fontId="32" fillId="10" borderId="187" xfId="0" applyFont="1" applyFill="1" applyBorder="1" applyAlignment="1">
      <alignment horizontal="left" vertical="top" wrapText="1"/>
    </xf>
    <xf numFmtId="0" fontId="32" fillId="10" borderId="186" xfId="0" applyFont="1" applyFill="1" applyBorder="1" applyAlignment="1">
      <alignment horizontal="left" vertical="top" wrapText="1"/>
    </xf>
    <xf numFmtId="0" fontId="32" fillId="10" borderId="213" xfId="0" applyFont="1" applyFill="1" applyBorder="1" applyAlignment="1">
      <alignment horizontal="left" vertical="top" wrapText="1"/>
    </xf>
    <xf numFmtId="0" fontId="27" fillId="4" borderId="211" xfId="0" applyFont="1" applyFill="1" applyBorder="1" applyAlignment="1">
      <alignment horizontal="left" vertical="center" wrapText="1"/>
    </xf>
    <xf numFmtId="0" fontId="27" fillId="4" borderId="211" xfId="0" applyFont="1" applyFill="1" applyBorder="1" applyAlignment="1">
      <alignment horizontal="left" vertical="center"/>
    </xf>
    <xf numFmtId="0" fontId="30" fillId="2" borderId="211" xfId="0" applyFont="1" applyFill="1" applyBorder="1" applyAlignment="1" applyProtection="1">
      <alignment horizontal="left" vertical="center"/>
      <protection locked="0"/>
    </xf>
    <xf numFmtId="0" fontId="27" fillId="0" borderId="113" xfId="0" applyFont="1" applyBorder="1" applyAlignment="1">
      <alignment horizontal="center" wrapText="1"/>
    </xf>
    <xf numFmtId="0" fontId="27" fillId="0" borderId="0" xfId="0" applyFont="1" applyAlignment="1">
      <alignment horizontal="center" wrapText="1"/>
    </xf>
    <xf numFmtId="0" fontId="27" fillId="0" borderId="207" xfId="0" applyFont="1" applyBorder="1" applyAlignment="1">
      <alignment horizontal="center" wrapText="1"/>
    </xf>
    <xf numFmtId="0" fontId="27" fillId="0" borderId="208" xfId="0" applyFont="1" applyBorder="1" applyAlignment="1">
      <alignment horizontal="center" wrapText="1"/>
    </xf>
    <xf numFmtId="0" fontId="27" fillId="4" borderId="0" xfId="0" applyFont="1" applyFill="1" applyAlignment="1">
      <alignment horizontal="left" vertical="center" wrapText="1"/>
    </xf>
    <xf numFmtId="0" fontId="27" fillId="4" borderId="18" xfId="0" applyFont="1" applyFill="1" applyBorder="1" applyAlignment="1">
      <alignment horizontal="left" vertical="center" wrapText="1"/>
    </xf>
    <xf numFmtId="0" fontId="27" fillId="2" borderId="162" xfId="0" applyFont="1" applyFill="1" applyBorder="1" applyAlignment="1" applyProtection="1">
      <alignment horizontal="center" vertical="center"/>
      <protection locked="0"/>
    </xf>
    <xf numFmtId="0" fontId="27" fillId="2" borderId="163" xfId="0" applyFont="1" applyFill="1" applyBorder="1" applyAlignment="1" applyProtection="1">
      <alignment horizontal="center" vertical="center"/>
      <protection locked="0"/>
    </xf>
    <xf numFmtId="0" fontId="27" fillId="4" borderId="39" xfId="0" applyFont="1" applyFill="1" applyBorder="1" applyAlignment="1">
      <alignment horizontal="left" wrapText="1"/>
    </xf>
    <xf numFmtId="0" fontId="27" fillId="4" borderId="18" xfId="0" applyFont="1" applyFill="1" applyBorder="1" applyAlignment="1">
      <alignment horizontal="left" wrapText="1"/>
    </xf>
    <xf numFmtId="0" fontId="27" fillId="2" borderId="178" xfId="0" applyFont="1" applyFill="1" applyBorder="1" applyAlignment="1" applyProtection="1">
      <alignment horizontal="center" vertical="center"/>
      <protection locked="0"/>
    </xf>
    <xf numFmtId="0" fontId="27" fillId="2" borderId="164" xfId="0" applyFont="1" applyFill="1" applyBorder="1" applyAlignment="1" applyProtection="1">
      <alignment horizontal="left"/>
      <protection locked="0"/>
    </xf>
    <xf numFmtId="0" fontId="27" fillId="2" borderId="170" xfId="0" applyFont="1" applyFill="1" applyBorder="1" applyAlignment="1" applyProtection="1">
      <alignment horizontal="center" vertical="center" wrapText="1"/>
      <protection locked="0"/>
    </xf>
    <xf numFmtId="0" fontId="27" fillId="2" borderId="171" xfId="0" applyFont="1" applyFill="1" applyBorder="1" applyAlignment="1" applyProtection="1">
      <alignment horizontal="center" vertical="center" wrapText="1"/>
      <protection locked="0"/>
    </xf>
    <xf numFmtId="0" fontId="27" fillId="4" borderId="30"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6" xfId="0" applyFont="1" applyFill="1" applyBorder="1" applyAlignment="1">
      <alignment horizontal="left" vertical="top" wrapText="1"/>
    </xf>
    <xf numFmtId="0" fontId="27" fillId="4" borderId="0" xfId="0" applyFont="1" applyFill="1" applyAlignment="1">
      <alignment horizontal="left" wrapText="1"/>
    </xf>
    <xf numFmtId="0" fontId="27" fillId="2" borderId="176" xfId="0" applyFont="1" applyFill="1" applyBorder="1" applyAlignment="1" applyProtection="1">
      <alignment horizontal="center" vertical="center"/>
      <protection locked="0"/>
    </xf>
    <xf numFmtId="0" fontId="27" fillId="2" borderId="177" xfId="0" applyFont="1" applyFill="1" applyBorder="1" applyAlignment="1" applyProtection="1">
      <alignment horizontal="center" vertical="center"/>
      <protection locked="0"/>
    </xf>
    <xf numFmtId="0" fontId="27" fillId="4" borderId="39" xfId="0" applyFont="1" applyFill="1" applyBorder="1" applyAlignment="1">
      <alignment horizontal="left" vertical="center" wrapText="1"/>
    </xf>
    <xf numFmtId="0" fontId="27" fillId="4" borderId="17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8" fillId="10" borderId="0" xfId="0" applyFont="1" applyFill="1" applyAlignment="1">
      <alignment horizontal="center"/>
    </xf>
    <xf numFmtId="0" fontId="27" fillId="0" borderId="6" xfId="0" applyFont="1" applyBorder="1" applyAlignment="1">
      <alignment horizontal="left" vertical="top"/>
    </xf>
    <xf numFmtId="0" fontId="48" fillId="4" borderId="39" xfId="0" applyFont="1" applyFill="1" applyBorder="1" applyAlignment="1">
      <alignment horizontal="left" vertical="top" wrapText="1"/>
    </xf>
    <xf numFmtId="0" fontId="48" fillId="4" borderId="0" xfId="0" applyFont="1" applyFill="1" applyAlignment="1">
      <alignment horizontal="left" vertical="top" wrapText="1"/>
    </xf>
    <xf numFmtId="0" fontId="27" fillId="4" borderId="39" xfId="0" applyFont="1" applyFill="1" applyBorder="1" applyAlignment="1">
      <alignment horizontal="left" vertical="top" wrapText="1"/>
    </xf>
    <xf numFmtId="0" fontId="28" fillId="10" borderId="39" xfId="0" applyFont="1" applyFill="1" applyBorder="1" applyAlignment="1">
      <alignment horizontal="center"/>
    </xf>
    <xf numFmtId="0" fontId="28" fillId="10" borderId="16" xfId="0" applyFont="1" applyFill="1" applyBorder="1" applyAlignment="1">
      <alignment horizontal="center"/>
    </xf>
    <xf numFmtId="0" fontId="55" fillId="0" borderId="39" xfId="0" applyFont="1" applyBorder="1" applyAlignment="1">
      <alignment horizontal="left" vertical="top"/>
    </xf>
    <xf numFmtId="0" fontId="27" fillId="0" borderId="173" xfId="0" applyFont="1" applyBorder="1" applyAlignment="1">
      <alignment horizontal="left" vertical="top"/>
    </xf>
    <xf numFmtId="14" fontId="27" fillId="2" borderId="92" xfId="0" applyNumberFormat="1" applyFont="1" applyFill="1" applyBorder="1" applyAlignment="1" applyProtection="1">
      <alignment horizontal="left"/>
      <protection locked="0"/>
    </xf>
    <xf numFmtId="0" fontId="27" fillId="2" borderId="92" xfId="0" applyFont="1" applyFill="1" applyBorder="1" applyAlignment="1" applyProtection="1">
      <alignment horizontal="left"/>
      <protection locked="0"/>
    </xf>
    <xf numFmtId="0" fontId="54" fillId="4" borderId="39" xfId="0" applyFont="1" applyFill="1" applyBorder="1" applyAlignment="1">
      <alignment horizontal="center"/>
    </xf>
    <xf numFmtId="0" fontId="54" fillId="4" borderId="0" xfId="0" applyFont="1" applyFill="1" applyAlignment="1">
      <alignment horizontal="center"/>
    </xf>
    <xf numFmtId="0" fontId="54" fillId="4" borderId="52" xfId="0" applyFont="1" applyFill="1" applyBorder="1" applyAlignment="1">
      <alignment horizontal="center"/>
    </xf>
    <xf numFmtId="0" fontId="45" fillId="4" borderId="0" xfId="0" applyFont="1" applyFill="1" applyAlignment="1">
      <alignment horizontal="left" wrapText="1"/>
    </xf>
    <xf numFmtId="0" fontId="45" fillId="4" borderId="18" xfId="0" applyFont="1" applyFill="1" applyBorder="1" applyAlignment="1">
      <alignment horizontal="left" wrapText="1"/>
    </xf>
    <xf numFmtId="0" fontId="25" fillId="4" borderId="39" xfId="0" applyFont="1" applyFill="1" applyBorder="1" applyAlignment="1">
      <alignment horizontal="left"/>
    </xf>
    <xf numFmtId="0" fontId="25" fillId="4" borderId="0" xfId="0" applyFont="1" applyFill="1" applyAlignment="1">
      <alignment horizontal="left"/>
    </xf>
    <xf numFmtId="0" fontId="27" fillId="2" borderId="168" xfId="0" applyFont="1" applyFill="1" applyBorder="1" applyAlignment="1">
      <alignment horizontal="right"/>
    </xf>
    <xf numFmtId="0" fontId="27" fillId="2" borderId="169" xfId="0" applyFont="1" applyFill="1" applyBorder="1" applyAlignment="1">
      <alignment horizontal="right"/>
    </xf>
    <xf numFmtId="0" fontId="27" fillId="2" borderId="174" xfId="0" applyFont="1" applyFill="1" applyBorder="1" applyAlignment="1" applyProtection="1">
      <alignment horizontal="center" vertical="center"/>
      <protection locked="0"/>
    </xf>
    <xf numFmtId="0" fontId="27" fillId="2" borderId="175" xfId="0" applyFont="1" applyFill="1" applyBorder="1" applyAlignment="1" applyProtection="1">
      <alignment horizontal="center" vertical="center"/>
      <protection locked="0"/>
    </xf>
    <xf numFmtId="0" fontId="27" fillId="4" borderId="16" xfId="0" applyFont="1" applyFill="1" applyBorder="1" applyAlignment="1">
      <alignment horizontal="left" wrapText="1"/>
    </xf>
    <xf numFmtId="0" fontId="28" fillId="10" borderId="92" xfId="0" applyFont="1" applyFill="1" applyBorder="1" applyAlignment="1">
      <alignment horizontal="left"/>
    </xf>
    <xf numFmtId="0" fontId="32" fillId="9" borderId="93" xfId="0" applyFont="1" applyFill="1" applyBorder="1" applyAlignment="1">
      <alignment horizontal="center" vertical="center" wrapText="1"/>
    </xf>
    <xf numFmtId="0" fontId="32" fillId="9" borderId="164" xfId="0" applyFont="1" applyFill="1" applyBorder="1" applyAlignment="1">
      <alignment horizontal="center" vertical="center" wrapText="1"/>
    </xf>
    <xf numFmtId="0" fontId="43" fillId="9" borderId="163" xfId="0" applyFont="1" applyFill="1" applyBorder="1" applyAlignment="1">
      <alignment horizontal="center" vertical="center" wrapText="1"/>
    </xf>
    <xf numFmtId="0" fontId="25" fillId="2" borderId="162" xfId="3" applyNumberFormat="1" applyFont="1" applyFill="1" applyBorder="1" applyAlignment="1" applyProtection="1">
      <alignment horizontal="center" vertical="center"/>
      <protection locked="0"/>
    </xf>
    <xf numFmtId="0" fontId="25" fillId="2" borderId="101" xfId="3" applyNumberFormat="1" applyFont="1" applyFill="1" applyBorder="1" applyAlignment="1" applyProtection="1">
      <alignment horizontal="center" vertical="center"/>
      <protection locked="0"/>
    </xf>
    <xf numFmtId="0" fontId="32" fillId="9" borderId="92" xfId="0" applyFont="1" applyFill="1" applyBorder="1" applyAlignment="1">
      <alignment horizontal="center" vertical="center" wrapText="1"/>
    </xf>
    <xf numFmtId="0" fontId="32" fillId="9" borderId="162" xfId="0" applyFont="1" applyFill="1" applyBorder="1" applyAlignment="1">
      <alignment horizontal="center" vertical="center"/>
    </xf>
    <xf numFmtId="0" fontId="32" fillId="9" borderId="163" xfId="0" applyFont="1" applyFill="1" applyBorder="1" applyAlignment="1">
      <alignment horizontal="center" vertical="center"/>
    </xf>
    <xf numFmtId="0" fontId="32" fillId="9" borderId="92" xfId="0" applyFont="1" applyFill="1" applyBorder="1" applyAlignment="1">
      <alignment horizontal="center" vertical="center"/>
    </xf>
    <xf numFmtId="0" fontId="25" fillId="4" borderId="163" xfId="0" applyFont="1" applyFill="1" applyBorder="1" applyAlignment="1">
      <alignment horizontal="left" vertical="top"/>
    </xf>
    <xf numFmtId="0" fontId="37" fillId="0" borderId="30" xfId="2" applyFont="1" applyBorder="1" applyAlignment="1">
      <alignment horizontal="left" vertical="center" wrapText="1"/>
    </xf>
    <xf numFmtId="0" fontId="37" fillId="0" borderId="0" xfId="2" applyFont="1" applyAlignment="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164" fontId="25" fillId="2" borderId="179" xfId="0" applyNumberFormat="1" applyFont="1" applyFill="1" applyBorder="1" applyAlignment="1" applyProtection="1">
      <alignment horizontal="left" vertical="top"/>
      <protection locked="0"/>
    </xf>
    <xf numFmtId="164" fontId="25" fillId="2" borderId="180" xfId="0" applyNumberFormat="1" applyFont="1" applyFill="1" applyBorder="1" applyAlignment="1" applyProtection="1">
      <alignment horizontal="left" vertical="top"/>
      <protection locked="0"/>
    </xf>
    <xf numFmtId="164" fontId="25" fillId="2" borderId="96" xfId="0" applyNumberFormat="1" applyFont="1" applyFill="1" applyBorder="1" applyAlignment="1" applyProtection="1">
      <alignment horizontal="left" vertical="top"/>
      <protection locked="0"/>
    </xf>
    <xf numFmtId="164" fontId="25" fillId="2" borderId="37" xfId="0" applyNumberFormat="1" applyFont="1" applyFill="1" applyBorder="1" applyAlignment="1" applyProtection="1">
      <alignment horizontal="left" vertical="top"/>
      <protection locked="0"/>
    </xf>
    <xf numFmtId="164" fontId="25" fillId="2" borderId="181" xfId="0" applyNumberFormat="1" applyFont="1" applyFill="1" applyBorder="1" applyAlignment="1" applyProtection="1">
      <alignment horizontal="left" vertical="top"/>
      <protection locked="0"/>
    </xf>
    <xf numFmtId="164" fontId="25" fillId="4" borderId="15" xfId="0" applyNumberFormat="1" applyFont="1" applyFill="1" applyBorder="1" applyAlignment="1" applyProtection="1">
      <alignment horizontal="left" vertical="top"/>
      <protection locked="0"/>
    </xf>
    <xf numFmtId="164" fontId="25" fillId="4" borderId="182" xfId="0" applyNumberFormat="1" applyFont="1" applyFill="1" applyBorder="1" applyAlignment="1" applyProtection="1">
      <alignment horizontal="left" vertical="top"/>
      <protection locked="0"/>
    </xf>
    <xf numFmtId="164" fontId="25" fillId="2" borderId="15" xfId="0" applyNumberFormat="1" applyFont="1" applyFill="1" applyBorder="1" applyAlignment="1" applyProtection="1">
      <alignment horizontal="left" vertical="top"/>
      <protection locked="0"/>
    </xf>
    <xf numFmtId="164" fontId="25" fillId="2" borderId="182" xfId="0" applyNumberFormat="1" applyFont="1" applyFill="1" applyBorder="1" applyAlignment="1" applyProtection="1">
      <alignment horizontal="left" vertical="top"/>
      <protection locked="0"/>
    </xf>
    <xf numFmtId="0" fontId="30" fillId="2" borderId="93" xfId="0" applyFont="1" applyFill="1" applyBorder="1" applyAlignment="1">
      <alignment horizontal="center"/>
    </xf>
    <xf numFmtId="0" fontId="30" fillId="2" borderId="92" xfId="0" applyFont="1" applyFill="1" applyBorder="1" applyAlignment="1">
      <alignment horizontal="center"/>
    </xf>
    <xf numFmtId="0" fontId="25" fillId="2" borderId="63" xfId="0" applyFont="1" applyFill="1" applyBorder="1" applyAlignment="1" applyProtection="1">
      <alignment horizontal="left" vertical="center"/>
      <protection locked="0"/>
    </xf>
    <xf numFmtId="0" fontId="25" fillId="2" borderId="61" xfId="0" applyFont="1" applyFill="1" applyBorder="1" applyAlignment="1" applyProtection="1">
      <alignment horizontal="left" vertical="center" wrapText="1"/>
      <protection locked="0"/>
    </xf>
    <xf numFmtId="0" fontId="31" fillId="0" borderId="52" xfId="0" applyFont="1" applyBorder="1" applyAlignment="1">
      <alignment horizontal="left" vertical="center"/>
    </xf>
    <xf numFmtId="0" fontId="34" fillId="0" borderId="48" xfId="0" applyFont="1" applyBorder="1" applyAlignment="1">
      <alignment horizontal="center" vertical="center" wrapText="1"/>
    </xf>
    <xf numFmtId="0" fontId="34" fillId="0" borderId="183" xfId="0" applyFont="1" applyBorder="1" applyAlignment="1">
      <alignment horizontal="center" vertical="center" wrapText="1"/>
    </xf>
    <xf numFmtId="0" fontId="25" fillId="2" borderId="52" xfId="0" applyFont="1" applyFill="1" applyBorder="1" applyAlignment="1" applyProtection="1">
      <alignment horizontal="left" vertical="top" wrapText="1"/>
      <protection locked="0"/>
    </xf>
    <xf numFmtId="14" fontId="25" fillId="2" borderId="15" xfId="0" applyNumberFormat="1" applyFont="1" applyFill="1" applyBorder="1" applyAlignment="1" applyProtection="1">
      <alignment horizontal="right" vertical="center"/>
      <protection locked="0"/>
    </xf>
    <xf numFmtId="0" fontId="25" fillId="2" borderId="15" xfId="0" applyFont="1" applyFill="1" applyBorder="1" applyAlignment="1" applyProtection="1">
      <alignment horizontal="right" vertical="center"/>
      <protection locked="0"/>
    </xf>
    <xf numFmtId="0" fontId="25" fillId="2" borderId="63" xfId="0" applyFont="1" applyFill="1" applyBorder="1" applyAlignment="1" applyProtection="1">
      <alignment horizontal="right" vertical="center"/>
      <protection locked="0"/>
    </xf>
    <xf numFmtId="0" fontId="25" fillId="2" borderId="38" xfId="0" applyFont="1" applyFill="1" applyBorder="1" applyAlignment="1" applyProtection="1">
      <alignment horizontal="right" vertical="center"/>
      <protection locked="0"/>
    </xf>
    <xf numFmtId="0" fontId="25" fillId="2" borderId="61" xfId="0" applyFont="1" applyFill="1" applyBorder="1" applyAlignment="1" applyProtection="1">
      <alignment horizontal="right" vertical="center"/>
      <protection locked="0"/>
    </xf>
    <xf numFmtId="0" fontId="30" fillId="2" borderId="37" xfId="0" applyFont="1" applyFill="1" applyBorder="1" applyProtection="1">
      <protection locked="0"/>
    </xf>
    <xf numFmtId="0" fontId="25" fillId="2" borderId="38" xfId="0" applyFont="1" applyFill="1" applyBorder="1" applyAlignment="1">
      <alignment horizontal="left" vertical="center"/>
    </xf>
    <xf numFmtId="0" fontId="25" fillId="2" borderId="61" xfId="0" applyFont="1" applyFill="1" applyBorder="1" applyAlignment="1">
      <alignment horizontal="left" vertical="center"/>
    </xf>
    <xf numFmtId="0" fontId="47" fillId="4" borderId="50" xfId="0" applyFont="1" applyFill="1" applyBorder="1" applyAlignment="1">
      <alignment horizontal="left" wrapText="1"/>
    </xf>
    <xf numFmtId="0" fontId="47" fillId="4" borderId="159" xfId="0" applyFont="1" applyFill="1" applyBorder="1" applyAlignment="1">
      <alignment horizontal="left" wrapText="1"/>
    </xf>
  </cellXfs>
  <cellStyles count="4">
    <cellStyle name="Įprastas" xfId="0" builtinId="0"/>
    <cellStyle name="Normal 2" xfId="1" xr:uid="{8B453BCF-DE47-400E-9F93-36819727B5C2}"/>
    <cellStyle name="Normal 2 2" xfId="2" xr:uid="{526EA1E1-1453-4658-88FE-D8EF7A3EAB42}"/>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1D8B-D484-45C1-B469-A7F0B3E7860C}">
  <sheetPr codeName="Sheet1">
    <tabColor theme="4" tint="0.39997558519241921"/>
    <pageSetUpPr fitToPage="1"/>
  </sheetPr>
  <dimension ref="A1:AZ235"/>
  <sheetViews>
    <sheetView showGridLines="0" topLeftCell="A94" zoomScaleNormal="100" zoomScaleSheetLayoutView="85" zoomScalePageLayoutView="60" workbookViewId="0">
      <selection activeCell="C26" sqref="C26:E26"/>
    </sheetView>
  </sheetViews>
  <sheetFormatPr defaultColWidth="0" defaultRowHeight="12" x14ac:dyDescent="0.2"/>
  <cols>
    <col min="1" max="1" width="1.7109375" style="29" customWidth="1"/>
    <col min="2" max="2" width="67.7109375" style="29" bestFit="1" customWidth="1"/>
    <col min="3" max="5" width="24.28515625" style="29" customWidth="1"/>
    <col min="6" max="6" width="1.7109375" style="454" customWidth="1"/>
    <col min="7" max="10" width="9.140625" style="454" hidden="1" customWidth="1"/>
    <col min="11" max="11" width="20.28515625" style="454" hidden="1" customWidth="1"/>
    <col min="12" max="17" width="9.140625" style="454" hidden="1" customWidth="1"/>
    <col min="18" max="18" width="47.5703125" style="454" hidden="1" customWidth="1"/>
    <col min="19" max="19" width="10.42578125" style="454" hidden="1" customWidth="1"/>
    <col min="20" max="20" width="16.140625" style="454" hidden="1" customWidth="1"/>
    <col min="21" max="22" width="9.140625" style="454" hidden="1" customWidth="1"/>
    <col min="23" max="23" width="5.5703125" style="454" hidden="1" customWidth="1"/>
    <col min="24" max="24" width="17.5703125" style="454" customWidth="1"/>
    <col min="25" max="25" width="9.140625" style="454" customWidth="1"/>
    <col min="26" max="26" width="5.7109375" style="454" customWidth="1"/>
    <col min="27" max="27" width="6.28515625" style="454" customWidth="1"/>
    <col min="28" max="28" width="7.7109375" style="454" customWidth="1"/>
    <col min="29" max="29" width="9.85546875" style="454" customWidth="1"/>
    <col min="30" max="50" width="9.140625" style="454" customWidth="1"/>
    <col min="51" max="52" width="0" style="33" hidden="1" customWidth="1"/>
    <col min="53" max="16384" width="9.140625" style="33" hidden="1"/>
  </cols>
  <sheetData>
    <row r="1" spans="2:52" ht="12.75" thickBot="1" x14ac:dyDescent="0.2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2">
      <c r="B2" s="138"/>
      <c r="C2" s="139"/>
      <c r="D2" s="572" t="s">
        <v>584</v>
      </c>
      <c r="E2" s="573"/>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2">
      <c r="B3" s="140"/>
      <c r="C3" s="63"/>
      <c r="D3" s="574"/>
      <c r="E3" s="575"/>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2">
      <c r="B4" s="140"/>
      <c r="C4" s="63"/>
      <c r="D4" s="574"/>
      <c r="E4" s="575"/>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2.75" x14ac:dyDescent="0.2">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75" x14ac:dyDescent="0.25">
      <c r="B6" s="583" t="s">
        <v>5</v>
      </c>
      <c r="C6" s="584"/>
      <c r="D6" s="584"/>
      <c r="E6" s="585"/>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5" x14ac:dyDescent="0.25">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75" x14ac:dyDescent="0.3">
      <c r="B8" s="144" t="s">
        <v>7</v>
      </c>
      <c r="C8" s="586" t="s">
        <v>94</v>
      </c>
      <c r="D8" s="586"/>
      <c r="E8" s="587"/>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2.75" x14ac:dyDescent="0.2">
      <c r="B9" s="145" t="s">
        <v>543</v>
      </c>
      <c r="C9" s="576" t="str">
        <f>IFERROR(VLOOKUP(C8,$R$1:$T$239,3,FALSE),"")</f>
        <v>Kaišiadorių rajono savivaldybė</v>
      </c>
      <c r="D9" s="576"/>
      <c r="E9" s="577"/>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2.75" x14ac:dyDescent="0.2">
      <c r="B10" s="146" t="s">
        <v>13</v>
      </c>
      <c r="C10" s="576">
        <f>IFERROR(VLOOKUP(C8,$R$2:$S$239,2,FALSE),"")</f>
        <v>158834726</v>
      </c>
      <c r="D10" s="576"/>
      <c r="E10" s="577"/>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2.75" x14ac:dyDescent="0.2">
      <c r="B11" s="146" t="s">
        <v>391</v>
      </c>
      <c r="C11" s="588" t="str">
        <f>IFERROR(VLOOKUP(C8,$R$2:$V$239,5,FALSE),"")</f>
        <v>Vandentvarka</v>
      </c>
      <c r="D11" s="588"/>
      <c r="E11" s="589"/>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2.75" x14ac:dyDescent="0.2">
      <c r="B12" s="146" t="s">
        <v>504</v>
      </c>
      <c r="C12" s="578" t="s">
        <v>614</v>
      </c>
      <c r="D12" s="578"/>
      <c r="E12" s="579"/>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2.75" x14ac:dyDescent="0.2">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2.75" x14ac:dyDescent="0.2">
      <c r="B14" s="146"/>
      <c r="C14" s="580" t="s">
        <v>36</v>
      </c>
      <c r="D14" s="581"/>
      <c r="E14" s="582"/>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2.75" x14ac:dyDescent="0.2">
      <c r="B15" s="146" t="s">
        <v>40</v>
      </c>
      <c r="C15" s="567" t="s">
        <v>330</v>
      </c>
      <c r="D15" s="567"/>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2.75" x14ac:dyDescent="0.2">
      <c r="B16" s="149" t="s">
        <v>45</v>
      </c>
      <c r="C16" s="568" t="s">
        <v>423</v>
      </c>
      <c r="D16" s="569"/>
      <c r="E16" s="150">
        <v>1</v>
      </c>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2.75" x14ac:dyDescent="0.2">
      <c r="B17" s="149" t="s">
        <v>49</v>
      </c>
      <c r="C17" s="568"/>
      <c r="D17" s="569"/>
      <c r="E17" s="150"/>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2.75" x14ac:dyDescent="0.2">
      <c r="B18" s="149" t="s">
        <v>53</v>
      </c>
      <c r="C18" s="590"/>
      <c r="D18" s="591"/>
      <c r="E18" s="150"/>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2.75" x14ac:dyDescent="0.2">
      <c r="B19" s="149" t="s">
        <v>56</v>
      </c>
      <c r="C19" s="590"/>
      <c r="D19" s="591"/>
      <c r="E19" s="150"/>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2.75" x14ac:dyDescent="0.2">
      <c r="B20" s="149" t="s">
        <v>59</v>
      </c>
      <c r="C20" s="590"/>
      <c r="D20" s="591"/>
      <c r="E20" s="150"/>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2.75" x14ac:dyDescent="0.2">
      <c r="B21" s="149" t="s">
        <v>67</v>
      </c>
      <c r="C21" s="592" t="s">
        <v>68</v>
      </c>
      <c r="D21" s="593"/>
      <c r="E21" s="151">
        <f>100%-SUM(E16:E20)</f>
        <v>0</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2.75" x14ac:dyDescent="0.2">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2.75" x14ac:dyDescent="0.2">
      <c r="B23" s="153" t="s">
        <v>70</v>
      </c>
      <c r="C23" s="543"/>
      <c r="D23" s="543"/>
      <c r="E23" s="544"/>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2">
      <c r="B24" s="154" t="s">
        <v>72</v>
      </c>
      <c r="C24" s="570"/>
      <c r="D24" s="570"/>
      <c r="E24" s="571"/>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2.75" x14ac:dyDescent="0.2">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2">
      <c r="B26" s="155" t="s">
        <v>74</v>
      </c>
      <c r="C26" s="551" t="s">
        <v>201</v>
      </c>
      <c r="D26" s="551"/>
      <c r="E26" s="552"/>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24" x14ac:dyDescent="0.2">
      <c r="B27" s="155" t="s">
        <v>76</v>
      </c>
      <c r="C27" s="553"/>
      <c r="D27" s="553"/>
      <c r="E27" s="554"/>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2.75" x14ac:dyDescent="0.2">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2">
      <c r="B29" s="146"/>
      <c r="C29" s="547" t="s">
        <v>79</v>
      </c>
      <c r="D29" s="547"/>
      <c r="E29" s="548"/>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2.75" x14ac:dyDescent="0.2">
      <c r="B30" s="156"/>
      <c r="C30" s="549" t="s">
        <v>80</v>
      </c>
      <c r="D30" s="549"/>
      <c r="E30" s="550"/>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2.75" x14ac:dyDescent="0.2">
      <c r="A31" s="29"/>
      <c r="B31" s="157"/>
      <c r="C31" s="559" t="s">
        <v>82</v>
      </c>
      <c r="D31" s="559"/>
      <c r="E31" s="560"/>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2.75" x14ac:dyDescent="0.2">
      <c r="B32" s="157"/>
      <c r="C32" s="561" t="s">
        <v>84</v>
      </c>
      <c r="D32" s="561"/>
      <c r="E32" s="562"/>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75" thickBot="1" x14ac:dyDescent="0.2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2.75" x14ac:dyDescent="0.2">
      <c r="B34" s="160" t="s">
        <v>88</v>
      </c>
      <c r="C34" s="27">
        <v>2713.3</v>
      </c>
      <c r="D34" s="33"/>
      <c r="E34" s="161">
        <v>2912.1</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2.75" x14ac:dyDescent="0.2">
      <c r="B35" s="160" t="s">
        <v>90</v>
      </c>
      <c r="C35" s="26">
        <v>2118.3000000000002</v>
      </c>
      <c r="D35" s="33"/>
      <c r="E35" s="162">
        <v>2207.6999999999998</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2.75" x14ac:dyDescent="0.2">
      <c r="B36" s="163" t="s">
        <v>92</v>
      </c>
      <c r="C36" s="40">
        <f>+C34-C35</f>
        <v>595</v>
      </c>
      <c r="D36" s="33"/>
      <c r="E36" s="164">
        <f>+E34-E35</f>
        <v>704.40000000000009</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2.75" x14ac:dyDescent="0.2">
      <c r="A37" s="29"/>
      <c r="B37" s="160" t="s">
        <v>93</v>
      </c>
      <c r="C37" s="330"/>
      <c r="D37" s="47"/>
      <c r="E37" s="331"/>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2.75" x14ac:dyDescent="0.2">
      <c r="A38" s="29"/>
      <c r="B38" s="160" t="s">
        <v>95</v>
      </c>
      <c r="C38" s="25">
        <v>594.79999999999995</v>
      </c>
      <c r="D38" s="47"/>
      <c r="E38" s="165">
        <v>569.29999999999995</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2.75" x14ac:dyDescent="0.2">
      <c r="B39" s="163" t="s">
        <v>97</v>
      </c>
      <c r="C39" s="40">
        <f>+C36-C37-C38</f>
        <v>0.20000000000004547</v>
      </c>
      <c r="D39" s="33"/>
      <c r="E39" s="453">
        <f>+E36-E37-E38</f>
        <v>135.10000000000014</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2.75" x14ac:dyDescent="0.2">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2.75" x14ac:dyDescent="0.2">
      <c r="B41" s="160" t="s">
        <v>101</v>
      </c>
      <c r="C41" s="414"/>
      <c r="D41" s="48"/>
      <c r="E41" s="166"/>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2.75" x14ac:dyDescent="0.2">
      <c r="B42" s="160" t="s">
        <v>103</v>
      </c>
      <c r="C42" s="43">
        <f>C43-C44</f>
        <v>-9.2999999999999972</v>
      </c>
      <c r="D42" s="33"/>
      <c r="E42" s="167">
        <f>E43-E44</f>
        <v>-44</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2.75" x14ac:dyDescent="0.2">
      <c r="B43" s="168" t="s">
        <v>105</v>
      </c>
      <c r="C43" s="28">
        <v>64.5</v>
      </c>
      <c r="D43" s="47"/>
      <c r="E43" s="169">
        <v>13.6</v>
      </c>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2.75" x14ac:dyDescent="0.2">
      <c r="B44" s="168" t="s">
        <v>107</v>
      </c>
      <c r="C44" s="347">
        <v>73.8</v>
      </c>
      <c r="D44" s="47"/>
      <c r="E44" s="348">
        <v>57.6</v>
      </c>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2.75" x14ac:dyDescent="0.2">
      <c r="B45" s="355" t="s">
        <v>483</v>
      </c>
      <c r="C45" s="333"/>
      <c r="D45" s="47"/>
      <c r="E45" s="349"/>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2.75" x14ac:dyDescent="0.2">
      <c r="A46" s="29"/>
      <c r="B46" s="163" t="s">
        <v>109</v>
      </c>
      <c r="C46" s="40">
        <f>+C39+C41+C42+C40</f>
        <v>-9.0999999999999517</v>
      </c>
      <c r="D46" s="47"/>
      <c r="E46" s="177">
        <f>+E39+E41+E42+E40</f>
        <v>91.100000000000136</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2.75" x14ac:dyDescent="0.2">
      <c r="B47" s="160" t="s">
        <v>111</v>
      </c>
      <c r="C47" s="5"/>
      <c r="D47" s="48"/>
      <c r="E47" s="171">
        <v>4.5999999999999996</v>
      </c>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2.75" x14ac:dyDescent="0.2">
      <c r="A48" s="29"/>
      <c r="B48" s="163" t="s">
        <v>113</v>
      </c>
      <c r="C48" s="45">
        <f>C46-C47</f>
        <v>-9.0999999999999517</v>
      </c>
      <c r="D48" s="33"/>
      <c r="E48" s="164">
        <f>E46-E47</f>
        <v>86.500000000000142</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2.75" x14ac:dyDescent="0.2">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2">
      <c r="A50" s="29"/>
      <c r="B50" s="157"/>
      <c r="C50" s="547" t="s">
        <v>79</v>
      </c>
      <c r="D50" s="547"/>
      <c r="E50" s="548"/>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2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2.75" x14ac:dyDescent="0.2">
      <c r="B52" s="174" t="s">
        <v>118</v>
      </c>
      <c r="C52" s="1">
        <v>2.1</v>
      </c>
      <c r="D52" s="37"/>
      <c r="E52" s="169"/>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2.75" x14ac:dyDescent="0.2">
      <c r="B53" s="174" t="s">
        <v>119</v>
      </c>
      <c r="C53" s="24">
        <v>32074.799999999999</v>
      </c>
      <c r="D53" s="47"/>
      <c r="E53" s="175">
        <v>31901.8</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2.75" x14ac:dyDescent="0.2">
      <c r="B54" s="174" t="s">
        <v>121</v>
      </c>
      <c r="C54" s="24">
        <v>0.3</v>
      </c>
      <c r="D54" s="47"/>
      <c r="E54" s="175">
        <v>0.3</v>
      </c>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2.75" x14ac:dyDescent="0.2">
      <c r="B55" s="174" t="s">
        <v>123</v>
      </c>
      <c r="C55" s="24"/>
      <c r="D55" s="47"/>
      <c r="E55" s="175"/>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2.75" x14ac:dyDescent="0.2">
      <c r="B56" s="176" t="s">
        <v>124</v>
      </c>
      <c r="C56" s="45">
        <f>SUM(C52:C55)</f>
        <v>32077.199999999997</v>
      </c>
      <c r="D56" s="33"/>
      <c r="E56" s="351">
        <f>SUM(E52:E55)</f>
        <v>31902.1</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2.75" x14ac:dyDescent="0.2">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2.75" x14ac:dyDescent="0.2">
      <c r="B58" s="179" t="s">
        <v>127</v>
      </c>
      <c r="C58" s="28">
        <v>580.9</v>
      </c>
      <c r="D58" s="47"/>
      <c r="E58" s="169">
        <v>53.1</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2.75" x14ac:dyDescent="0.2">
      <c r="B59" s="180" t="s">
        <v>129</v>
      </c>
      <c r="C59" s="24">
        <v>142.30000000000001</v>
      </c>
      <c r="D59" s="47"/>
      <c r="E59" s="175">
        <v>132.5</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2.75" x14ac:dyDescent="0.2">
      <c r="B60" s="186" t="s">
        <v>402</v>
      </c>
      <c r="C60" s="24"/>
      <c r="D60" s="47"/>
      <c r="E60" s="175"/>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2.75" x14ac:dyDescent="0.2">
      <c r="B61" s="181" t="s">
        <v>484</v>
      </c>
      <c r="C61" s="24"/>
      <c r="D61" s="47"/>
      <c r="E61" s="175"/>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2.75" x14ac:dyDescent="0.2">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2.75" x14ac:dyDescent="0.2">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2.75" x14ac:dyDescent="0.2">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2.75" x14ac:dyDescent="0.2">
      <c r="B65" s="181" t="s">
        <v>133</v>
      </c>
      <c r="C65" s="26">
        <v>221.8</v>
      </c>
      <c r="D65" s="47"/>
      <c r="E65" s="170">
        <v>111.9</v>
      </c>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2.75" x14ac:dyDescent="0.2">
      <c r="B66" s="176" t="s">
        <v>135</v>
      </c>
      <c r="C66" s="45">
        <f>SUM(C58:C59,C61,C65)</f>
        <v>945</v>
      </c>
      <c r="D66" s="33"/>
      <c r="E66" s="177">
        <f>SUM(E58:E59,E61,E65)</f>
        <v>297.5</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2.75" x14ac:dyDescent="0.2">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2.75" x14ac:dyDescent="0.2">
      <c r="A68" s="29"/>
      <c r="B68" s="176" t="s">
        <v>137</v>
      </c>
      <c r="C68" s="11"/>
      <c r="D68" s="48"/>
      <c r="E68" s="182"/>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2.75" x14ac:dyDescent="0.2">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2.75" x14ac:dyDescent="0.2">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2.75" x14ac:dyDescent="0.2">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2.75" x14ac:dyDescent="0.2">
      <c r="B72" s="183" t="s">
        <v>142</v>
      </c>
      <c r="C72" s="45">
        <f>SUM(C56,C66,C68,C70)</f>
        <v>33022.199999999997</v>
      </c>
      <c r="D72" s="33"/>
      <c r="E72" s="177">
        <f>SUM(E56,E66,E68,E70)</f>
        <v>32199.599999999999</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2.75" x14ac:dyDescent="0.2">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2">
      <c r="B74" s="185" t="s">
        <v>144</v>
      </c>
      <c r="C74" s="4">
        <v>3719.5</v>
      </c>
      <c r="D74" s="47"/>
      <c r="E74" s="175">
        <v>3719.5</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2.75" x14ac:dyDescent="0.2">
      <c r="A75" s="29"/>
      <c r="B75" s="186" t="s">
        <v>145</v>
      </c>
      <c r="C75" s="4"/>
      <c r="D75" s="47"/>
      <c r="E75" s="175"/>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2.75" x14ac:dyDescent="0.2">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2.75" x14ac:dyDescent="0.2">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2.75" x14ac:dyDescent="0.2">
      <c r="A78" s="29"/>
      <c r="B78" s="185" t="s">
        <v>151</v>
      </c>
      <c r="C78" s="4"/>
      <c r="D78" s="47"/>
      <c r="E78" s="175"/>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2.75" x14ac:dyDescent="0.2">
      <c r="A79" s="29"/>
      <c r="B79" s="185" t="s">
        <v>153</v>
      </c>
      <c r="C79" s="4"/>
      <c r="D79" s="47"/>
      <c r="E79" s="175"/>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2.75" x14ac:dyDescent="0.2">
      <c r="A80" s="29"/>
      <c r="B80" s="185" t="s">
        <v>155</v>
      </c>
      <c r="C80" s="4"/>
      <c r="D80" s="47"/>
      <c r="E80" s="175"/>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2.75" x14ac:dyDescent="0.2">
      <c r="A81" s="29"/>
      <c r="B81" s="186" t="s">
        <v>157</v>
      </c>
      <c r="C81" s="4"/>
      <c r="D81" s="47"/>
      <c r="E81" s="175"/>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5.5" x14ac:dyDescent="0.2">
      <c r="A82" s="29"/>
      <c r="B82" s="185" t="s">
        <v>158</v>
      </c>
      <c r="C82" s="4">
        <v>-1260.5999999999999</v>
      </c>
      <c r="D82" s="47"/>
      <c r="E82" s="175">
        <v>-1174.2</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2.75" x14ac:dyDescent="0.2">
      <c r="A83" s="29"/>
      <c r="B83" s="163" t="s">
        <v>160</v>
      </c>
      <c r="C83" s="45">
        <f>SUM(C74,C76:C80,C82:C82)</f>
        <v>2458.9</v>
      </c>
      <c r="D83" s="33"/>
      <c r="E83" s="177">
        <f>SUM(E74,E76:E80,E82:E82)</f>
        <v>2545.3000000000002</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2.75" x14ac:dyDescent="0.2">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2.75" x14ac:dyDescent="0.2">
      <c r="A85" s="29"/>
      <c r="B85" s="163" t="s">
        <v>163</v>
      </c>
      <c r="C85" s="11">
        <v>21592.1</v>
      </c>
      <c r="D85" s="57"/>
      <c r="E85" s="187">
        <v>20881.099999999999</v>
      </c>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2.75" x14ac:dyDescent="0.2">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2.75" x14ac:dyDescent="0.2">
      <c r="B87" s="353" t="s">
        <v>166</v>
      </c>
      <c r="C87" s="5"/>
      <c r="D87" s="48"/>
      <c r="E87" s="171"/>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2.75" x14ac:dyDescent="0.2">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2.75" x14ac:dyDescent="0.2">
      <c r="A89" s="29"/>
      <c r="B89" s="168" t="s">
        <v>168</v>
      </c>
      <c r="C89" s="24">
        <v>2977.8</v>
      </c>
      <c r="D89" s="47"/>
      <c r="E89" s="175">
        <v>2784.7</v>
      </c>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2.75" x14ac:dyDescent="0.2">
      <c r="A90" s="29"/>
      <c r="B90" s="188" t="s">
        <v>407</v>
      </c>
      <c r="C90" s="24"/>
      <c r="D90" s="47"/>
      <c r="E90" s="175"/>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2.75" x14ac:dyDescent="0.2">
      <c r="A91" s="29"/>
      <c r="B91" s="188" t="s">
        <v>170</v>
      </c>
      <c r="C91" s="24"/>
      <c r="D91" s="47"/>
      <c r="E91" s="175"/>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2.75" x14ac:dyDescent="0.2">
      <c r="B92" s="168" t="s">
        <v>172</v>
      </c>
      <c r="C92" s="4">
        <v>5993.36</v>
      </c>
      <c r="D92" s="47"/>
      <c r="E92" s="175">
        <v>5988.5</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2.75" x14ac:dyDescent="0.2">
      <c r="B93" s="188" t="s">
        <v>407</v>
      </c>
      <c r="C93" s="4"/>
      <c r="D93" s="47"/>
      <c r="E93" s="175">
        <v>135.19999999999999</v>
      </c>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2.75" x14ac:dyDescent="0.2">
      <c r="B94" s="188" t="s">
        <v>174</v>
      </c>
      <c r="C94" s="4"/>
      <c r="D94" s="47"/>
      <c r="E94" s="175"/>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2.75" x14ac:dyDescent="0.2">
      <c r="B95" s="235" t="s">
        <v>175</v>
      </c>
      <c r="C95" s="24"/>
      <c r="D95" s="47"/>
      <c r="E95" s="175"/>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2.75" x14ac:dyDescent="0.2">
      <c r="B96" s="163" t="s">
        <v>177</v>
      </c>
      <c r="C96" s="45">
        <f>SUM(C89,C92)</f>
        <v>8971.16</v>
      </c>
      <c r="D96" s="33"/>
      <c r="E96" s="177">
        <f>SUM(E89,E92)</f>
        <v>8773.2000000000007</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2.75" x14ac:dyDescent="0.2">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2.75" x14ac:dyDescent="0.2">
      <c r="B98" s="163" t="s">
        <v>180</v>
      </c>
      <c r="C98" s="11"/>
      <c r="D98" s="48"/>
      <c r="E98" s="182"/>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2.75" x14ac:dyDescent="0.2">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2.75" x14ac:dyDescent="0.2">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2.75" x14ac:dyDescent="0.2">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2.75" x14ac:dyDescent="0.2">
      <c r="A102" s="29"/>
      <c r="B102" s="163" t="s">
        <v>186</v>
      </c>
      <c r="C102" s="45">
        <f>SUM(C83,C85,C87,C96,C98,C100)</f>
        <v>33022.160000000003</v>
      </c>
      <c r="D102" s="33"/>
      <c r="E102" s="177">
        <f>SUM(E83,E85,E87,E96,E98,E100)</f>
        <v>32199.599999999999</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2.75" x14ac:dyDescent="0.2">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2.75" x14ac:dyDescent="0.2">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2.75" x14ac:dyDescent="0.2">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2.75" x14ac:dyDescent="0.2">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2.75" x14ac:dyDescent="0.2">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2">
      <c r="B108" s="160"/>
      <c r="C108" s="547" t="s">
        <v>79</v>
      </c>
      <c r="D108" s="547"/>
      <c r="E108" s="548"/>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75" thickBot="1" x14ac:dyDescent="0.2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24" x14ac:dyDescent="0.2">
      <c r="B110" s="193" t="s">
        <v>197</v>
      </c>
      <c r="C110" s="238">
        <v>244.6</v>
      </c>
      <c r="D110" s="48"/>
      <c r="E110" s="360">
        <v>289.2</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2.75" x14ac:dyDescent="0.2">
      <c r="B111" s="193" t="s">
        <v>200</v>
      </c>
      <c r="C111" s="282">
        <v>262.2</v>
      </c>
      <c r="D111" s="33"/>
      <c r="E111" s="361">
        <v>108.8</v>
      </c>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2.75" x14ac:dyDescent="0.2">
      <c r="B112" s="193" t="s">
        <v>473</v>
      </c>
      <c r="C112" s="282"/>
      <c r="D112" s="33"/>
      <c r="E112" s="362"/>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2">
      <c r="B113" s="194" t="s">
        <v>204</v>
      </c>
      <c r="C113" s="282"/>
      <c r="D113" s="47"/>
      <c r="E113" s="362"/>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2.75" x14ac:dyDescent="0.2">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75" thickBot="1" x14ac:dyDescent="0.2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2.75" x14ac:dyDescent="0.2">
      <c r="B116" s="196" t="s">
        <v>210</v>
      </c>
      <c r="C116" s="59">
        <v>69</v>
      </c>
      <c r="D116" s="132"/>
      <c r="E116" s="364">
        <v>65</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2.75" x14ac:dyDescent="0.2">
      <c r="B117" s="198" t="s">
        <v>211</v>
      </c>
      <c r="C117" s="60">
        <v>8</v>
      </c>
      <c r="D117" s="47"/>
      <c r="E117" s="362">
        <v>8</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2.75" x14ac:dyDescent="0.2">
      <c r="B118" s="354" t="s">
        <v>488</v>
      </c>
      <c r="C118" s="60">
        <v>65</v>
      </c>
      <c r="D118" s="33"/>
      <c r="E118" s="362">
        <v>63</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2.75" x14ac:dyDescent="0.2">
      <c r="B119" s="196" t="s">
        <v>492</v>
      </c>
      <c r="C119" s="356"/>
      <c r="D119" s="357"/>
      <c r="E119" s="365"/>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2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2">
      <c r="B121" s="201" t="s">
        <v>218</v>
      </c>
      <c r="C121" s="557"/>
      <c r="D121" s="557"/>
      <c r="E121" s="558"/>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2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2.75" x14ac:dyDescent="0.2">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2.75" x14ac:dyDescent="0.2">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2.75" x14ac:dyDescent="0.2">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2.75" x14ac:dyDescent="0.2">
      <c r="B126" s="157" t="s">
        <v>225</v>
      </c>
      <c r="C126" s="563" t="s">
        <v>619</v>
      </c>
      <c r="D126" s="563"/>
      <c r="E126" s="564"/>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2.75" x14ac:dyDescent="0.2">
      <c r="B127" s="157" t="s">
        <v>227</v>
      </c>
      <c r="C127" s="565" t="s">
        <v>620</v>
      </c>
      <c r="D127" s="565"/>
      <c r="E127" s="566"/>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2">
      <c r="B128" s="203" t="s">
        <v>229</v>
      </c>
      <c r="C128" s="545" t="s">
        <v>618</v>
      </c>
      <c r="D128" s="545"/>
      <c r="E128" s="546"/>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24" x14ac:dyDescent="0.2">
      <c r="B129" s="204" t="s">
        <v>231</v>
      </c>
      <c r="C129" s="555"/>
      <c r="D129" s="555"/>
      <c r="E129" s="556"/>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2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2.75" x14ac:dyDescent="0.2">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2.75" x14ac:dyDescent="0.2">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2.75" x14ac:dyDescent="0.2">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2.75" x14ac:dyDescent="0.2">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2.75" x14ac:dyDescent="0.2">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2.75" x14ac:dyDescent="0.2">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2.75" x14ac:dyDescent="0.2">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2.75" x14ac:dyDescent="0.2">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2.75" x14ac:dyDescent="0.2">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3.75" x14ac:dyDescent="0.2">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2.75" x14ac:dyDescent="0.2">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2.75" x14ac:dyDescent="0.2">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2.75" x14ac:dyDescent="0.2">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2.75" x14ac:dyDescent="0.2">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2.75" x14ac:dyDescent="0.2">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2.75" x14ac:dyDescent="0.2">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2.75" x14ac:dyDescent="0.2">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2.75" x14ac:dyDescent="0.2">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2.75" x14ac:dyDescent="0.2">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2.75" x14ac:dyDescent="0.2">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2.75" x14ac:dyDescent="0.2">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2.75" x14ac:dyDescent="0.2">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2.75" x14ac:dyDescent="0.2">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2.75" x14ac:dyDescent="0.2">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2.75" x14ac:dyDescent="0.2">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2.75" x14ac:dyDescent="0.2">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2.75" x14ac:dyDescent="0.2">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2.75" x14ac:dyDescent="0.2">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2.75" x14ac:dyDescent="0.2">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2.75" x14ac:dyDescent="0.2">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2.75" x14ac:dyDescent="0.2">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2.75" x14ac:dyDescent="0.2">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2.75" x14ac:dyDescent="0.2">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2.75" x14ac:dyDescent="0.2">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2.75" x14ac:dyDescent="0.2">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2.75" x14ac:dyDescent="0.2">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2.75" x14ac:dyDescent="0.2">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2.75" x14ac:dyDescent="0.2">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2.75" x14ac:dyDescent="0.2">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2.75" x14ac:dyDescent="0.2">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2.75" x14ac:dyDescent="0.2">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2.75" x14ac:dyDescent="0.2">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2.75" x14ac:dyDescent="0.2">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2.75" x14ac:dyDescent="0.2">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2.75" x14ac:dyDescent="0.2">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2.75" x14ac:dyDescent="0.2">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2.75" x14ac:dyDescent="0.2">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2.75" x14ac:dyDescent="0.2">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2.75" x14ac:dyDescent="0.2">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2.75" x14ac:dyDescent="0.2">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2.75" x14ac:dyDescent="0.2">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2.75" x14ac:dyDescent="0.2">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2.75" x14ac:dyDescent="0.2">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2.75" x14ac:dyDescent="0.2">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2.75" x14ac:dyDescent="0.2">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2.75" x14ac:dyDescent="0.2">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2.75" x14ac:dyDescent="0.2">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2.75" x14ac:dyDescent="0.2">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2.75" x14ac:dyDescent="0.2">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2.75" x14ac:dyDescent="0.2">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2.75" x14ac:dyDescent="0.2">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2.75" x14ac:dyDescent="0.2">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2.75" x14ac:dyDescent="0.2">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2.75" x14ac:dyDescent="0.2">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2.75" x14ac:dyDescent="0.2">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2.75" x14ac:dyDescent="0.2">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2.75" x14ac:dyDescent="0.2">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2.75" x14ac:dyDescent="0.2">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2.75" x14ac:dyDescent="0.2">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2.75" x14ac:dyDescent="0.2">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2.75" x14ac:dyDescent="0.2">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2.75" x14ac:dyDescent="0.2">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2.75" x14ac:dyDescent="0.2">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2.75" x14ac:dyDescent="0.2">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2.75" x14ac:dyDescent="0.2">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2.75" x14ac:dyDescent="0.2">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2.75" x14ac:dyDescent="0.2">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2.75" x14ac:dyDescent="0.2">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2.75" x14ac:dyDescent="0.2">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2.75" x14ac:dyDescent="0.2">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2.75" x14ac:dyDescent="0.2">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2.75" x14ac:dyDescent="0.2">
      <c r="Q212" s="455">
        <v>211</v>
      </c>
      <c r="R212" s="456" t="s">
        <v>316</v>
      </c>
      <c r="S212" s="457">
        <v>120125820</v>
      </c>
      <c r="T212" s="455" t="s">
        <v>420</v>
      </c>
      <c r="U212" s="458">
        <v>1</v>
      </c>
      <c r="V212" s="459" t="s">
        <v>552</v>
      </c>
      <c r="AY212" s="29"/>
    </row>
    <row r="213" spans="6:51" ht="12.75" x14ac:dyDescent="0.2">
      <c r="Q213" s="460">
        <v>212</v>
      </c>
      <c r="R213" s="460" t="s">
        <v>317</v>
      </c>
      <c r="S213" s="461">
        <v>181705485</v>
      </c>
      <c r="T213" s="455" t="s">
        <v>420</v>
      </c>
      <c r="U213" s="458">
        <v>0.75021499999999997</v>
      </c>
      <c r="V213" s="461" t="s">
        <v>385</v>
      </c>
      <c r="AY213" s="29"/>
    </row>
    <row r="214" spans="6:51" ht="12.75" x14ac:dyDescent="0.2">
      <c r="Q214" s="455">
        <v>213</v>
      </c>
      <c r="R214" s="456" t="s">
        <v>482</v>
      </c>
      <c r="S214" s="457">
        <v>123615345</v>
      </c>
      <c r="T214" s="455" t="s">
        <v>420</v>
      </c>
      <c r="U214" s="462">
        <v>1</v>
      </c>
      <c r="V214" s="457" t="s">
        <v>392</v>
      </c>
      <c r="AY214" s="29"/>
    </row>
    <row r="215" spans="6:51" ht="12.75" x14ac:dyDescent="0.2">
      <c r="Q215" s="455">
        <v>214</v>
      </c>
      <c r="R215" s="456" t="s">
        <v>318</v>
      </c>
      <c r="S215" s="457">
        <v>304195262</v>
      </c>
      <c r="T215" s="455" t="s">
        <v>420</v>
      </c>
      <c r="U215" s="462" t="s">
        <v>51</v>
      </c>
      <c r="V215" s="459" t="s">
        <v>552</v>
      </c>
      <c r="AY215" s="29"/>
    </row>
    <row r="216" spans="6:51" ht="12.75" x14ac:dyDescent="0.2">
      <c r="Q216" s="455">
        <v>215</v>
      </c>
      <c r="R216" s="456" t="s">
        <v>319</v>
      </c>
      <c r="S216" s="457">
        <v>186442084</v>
      </c>
      <c r="T216" s="455" t="s">
        <v>433</v>
      </c>
      <c r="U216" s="463">
        <v>1</v>
      </c>
      <c r="V216" s="461" t="s">
        <v>494</v>
      </c>
    </row>
    <row r="217" spans="6:51" ht="12.75" x14ac:dyDescent="0.2">
      <c r="Q217" s="455">
        <v>216</v>
      </c>
      <c r="R217" s="456" t="s">
        <v>320</v>
      </c>
      <c r="S217" s="457">
        <v>186063262</v>
      </c>
      <c r="T217" s="455" t="s">
        <v>433</v>
      </c>
      <c r="U217" s="463">
        <v>1</v>
      </c>
      <c r="V217" s="461" t="s">
        <v>494</v>
      </c>
    </row>
    <row r="218" spans="6:51" ht="12.75" x14ac:dyDescent="0.2">
      <c r="Q218" s="455">
        <v>217</v>
      </c>
      <c r="R218" s="456" t="s">
        <v>321</v>
      </c>
      <c r="S218" s="457">
        <v>302409486</v>
      </c>
      <c r="T218" s="455" t="s">
        <v>433</v>
      </c>
      <c r="U218" s="464" t="s">
        <v>51</v>
      </c>
      <c r="V218" s="461" t="s">
        <v>46</v>
      </c>
    </row>
    <row r="219" spans="6:51" ht="12.75" x14ac:dyDescent="0.2">
      <c r="Q219" s="455">
        <v>218</v>
      </c>
      <c r="R219" s="456" t="s">
        <v>322</v>
      </c>
      <c r="S219" s="457">
        <v>155498117</v>
      </c>
      <c r="T219" s="455" t="s">
        <v>468</v>
      </c>
      <c r="U219" s="463">
        <v>1</v>
      </c>
      <c r="V219" s="461" t="s">
        <v>552</v>
      </c>
    </row>
    <row r="220" spans="6:51" ht="12.75" x14ac:dyDescent="0.2">
      <c r="Q220" s="455">
        <v>219</v>
      </c>
      <c r="R220" s="456" t="s">
        <v>323</v>
      </c>
      <c r="S220" s="457">
        <v>110087517</v>
      </c>
      <c r="T220" s="455" t="s">
        <v>468</v>
      </c>
      <c r="U220" s="463">
        <v>1</v>
      </c>
      <c r="V220" s="461" t="s">
        <v>384</v>
      </c>
    </row>
    <row r="221" spans="6:51" ht="12.75" x14ac:dyDescent="0.2">
      <c r="Q221" s="455">
        <v>220</v>
      </c>
      <c r="R221" s="456" t="s">
        <v>324</v>
      </c>
      <c r="S221" s="457">
        <v>187801768</v>
      </c>
      <c r="T221" s="455" t="s">
        <v>469</v>
      </c>
      <c r="U221" s="463">
        <v>1</v>
      </c>
      <c r="V221" s="461" t="s">
        <v>552</v>
      </c>
    </row>
    <row r="222" spans="6:51" ht="12.75" x14ac:dyDescent="0.2">
      <c r="R222" s="456"/>
      <c r="S222" s="457"/>
      <c r="T222" s="465"/>
      <c r="U222" s="457"/>
      <c r="V222" s="455"/>
    </row>
    <row r="223" spans="6:51" ht="12.75" x14ac:dyDescent="0.2">
      <c r="R223" s="456"/>
      <c r="S223" s="457"/>
      <c r="T223" s="465"/>
      <c r="U223" s="457"/>
      <c r="V223" s="455"/>
    </row>
    <row r="224" spans="6:51" ht="12.75" x14ac:dyDescent="0.2">
      <c r="R224" s="456"/>
      <c r="S224" s="457"/>
      <c r="T224" s="465"/>
      <c r="U224" s="457"/>
      <c r="V224" s="455"/>
    </row>
    <row r="225" spans="18:22" ht="12.75" x14ac:dyDescent="0.2">
      <c r="R225" s="456"/>
      <c r="S225" s="457"/>
      <c r="T225" s="465"/>
      <c r="U225" s="457"/>
      <c r="V225" s="455"/>
    </row>
    <row r="226" spans="18:22" ht="12.75" x14ac:dyDescent="0.2">
      <c r="R226" s="456"/>
      <c r="S226" s="457"/>
      <c r="T226" s="465"/>
      <c r="U226" s="457"/>
      <c r="V226" s="455"/>
    </row>
    <row r="227" spans="18:22" ht="12.75" x14ac:dyDescent="0.2">
      <c r="R227" s="456"/>
      <c r="S227" s="457"/>
      <c r="T227" s="465"/>
      <c r="U227" s="457"/>
      <c r="V227" s="455"/>
    </row>
    <row r="228" spans="18:22" ht="12.75" x14ac:dyDescent="0.2">
      <c r="R228" s="456"/>
      <c r="S228" s="457"/>
      <c r="T228" s="465"/>
      <c r="U228" s="457"/>
      <c r="V228" s="455"/>
    </row>
    <row r="229" spans="18:22" ht="12.75" x14ac:dyDescent="0.2">
      <c r="R229" s="456"/>
      <c r="S229" s="457"/>
      <c r="T229" s="465"/>
      <c r="U229" s="457"/>
      <c r="V229" s="455"/>
    </row>
    <row r="230" spans="18:22" ht="12.75" x14ac:dyDescent="0.2">
      <c r="R230" s="456"/>
      <c r="S230" s="457"/>
      <c r="T230" s="465"/>
      <c r="U230" s="457"/>
      <c r="V230" s="455"/>
    </row>
    <row r="231" spans="18:22" ht="15" x14ac:dyDescent="0.25">
      <c r="R231" s="466"/>
      <c r="S231" s="466"/>
      <c r="T231" s="466"/>
      <c r="U231" s="466"/>
    </row>
    <row r="232" spans="18:22" ht="15" x14ac:dyDescent="0.25">
      <c r="R232" s="466"/>
      <c r="S232" s="466"/>
      <c r="T232" s="466"/>
      <c r="U232" s="466"/>
    </row>
    <row r="234" spans="18:22" ht="15" x14ac:dyDescent="0.25">
      <c r="R234" s="466"/>
      <c r="S234" s="467"/>
      <c r="T234" s="466"/>
      <c r="U234" s="466"/>
    </row>
    <row r="235" spans="18:22" ht="15" x14ac:dyDescent="0.25">
      <c r="R235" s="466"/>
      <c r="S235" s="467"/>
      <c r="T235" s="466"/>
      <c r="U235" s="466"/>
    </row>
  </sheetData>
  <sheetProtection algorithmName="SHA-512" hashValue="2AFSqRGm02VxMQtcaJxp4FDbOPcU/uphG7RaRmTg0RX3ny+iruzfMTfypM9JYleeFK3hL/yP12KxjaGwsA/SDQ==" saltValue="g2pr2m/Vd8746p4DWT8lIA==" spinCount="100000" sheet="1" selectLockedCells="1"/>
  <autoFilter ref="R1:V1" xr:uid="{24770D8F-D612-455B-BE4A-A50372FD7FAC}">
    <sortState xmlns:xlrd2="http://schemas.microsoft.com/office/spreadsheetml/2017/richdata2" ref="R2:V236">
      <sortCondition ref="V1"/>
    </sortState>
  </autoFilter>
  <dataConsolidate/>
  <mergeCells count="30">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 ref="C129:E129"/>
    <mergeCell ref="C121:E121"/>
    <mergeCell ref="C31:E31"/>
    <mergeCell ref="C32:E32"/>
    <mergeCell ref="C126:E126"/>
    <mergeCell ref="C127:E127"/>
    <mergeCell ref="C50:E50"/>
    <mergeCell ref="C108:E108"/>
    <mergeCell ref="C23:E23"/>
    <mergeCell ref="C128:E128"/>
    <mergeCell ref="C29:E29"/>
    <mergeCell ref="C30:E30"/>
    <mergeCell ref="C26:E26"/>
    <mergeCell ref="C27:E27"/>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7FAB33F0-BB5E-4621-B0A2-21F698638507}"/>
    <dataValidation type="whole" allowBlank="1" showErrorMessage="1" prompt="Nurodykite identifikacinį numerį (juridinio asmens kodą)" sqref="C10:E10" xr:uid="{02E56C59-0179-4F46-AD2C-18FC1FEF57B3}">
      <formula1>0</formula1>
      <formula2>9999999999999990000</formula2>
    </dataValidation>
    <dataValidation type="list" allowBlank="1" showInputMessage="1" showErrorMessage="1" prompt="Prašome pasirinkti atsakymą" sqref="C26:E26" xr:uid="{16331FFC-0AD8-42BC-A869-56DBC2C3BFE1}">
      <formula1>"Taip, Ne"</formula1>
    </dataValidation>
    <dataValidation allowBlank="1" showInputMessage="1" showErrorMessage="1" prompt="Jei balansas susibalansuoja, matysite žodį „Balansas“; jei nesibalansuoja - matysite disbalanso dydį (skirtumą)" sqref="B104:E104" xr:uid="{D9BE79D0-1621-4E6C-B105-8834873FEAC5}"/>
    <dataValidation allowBlank="1" showInputMessage="1" showErrorMessage="1" prompt="Pildoma, jei įmonės balanse šie įsipareigojimai pateikiami atskirai nuo ilgalaikių ir trumpalaikių įsipareigojimų." sqref="B100:E100" xr:uid="{3454A255-22A7-42B1-9174-551DC031D662}"/>
    <dataValidation allowBlank="1" showInputMessage="1" showErrorMessage="1" prompt="Pildoma tik akcinių bendrovių / uždarųjų akcinių bendrovių." sqref="B75:E75" xr:uid="{FBD27B06-8747-4AEA-8EE6-513B7C5E3C2C}"/>
    <dataValidation allowBlank="1" showInputMessage="1" showErrorMessage="1" prompt="Pildoma savivaldybės įmonių, turinčių atitinkamo turto." sqref="B76:E76" xr:uid="{69BB94E5-266A-48DF-9C03-54D95C9B4772}"/>
    <dataValidation allowBlank="1" showInputMessage="1" showErrorMessage="1" prompt="Pildoma, jei įmonės balanse šis turtas pateikiamas atskirai nuo ilgalaikio ir trumpalaikio turto." sqref="B70:E70" xr:uid="{BE00B084-0FF0-49DE-9CE6-5CB19EE26E7A}"/>
    <dataValidation allowBlank="1" showInputMessage="1" showErrorMessage="1" prompt="Į šią sumą turi būti įtraukta ilgalaikės skolos kredito įstaigoms, skoliniai įsipareigojimai ir nuomos įsipareigojimai." sqref="B91:E91" xr:uid="{748CA614-5B32-4FCE-8816-A6D668B880C4}"/>
    <dataValidation allowBlank="1" showInputMessage="1" showErrorMessage="1" prompt="Į šią sumą turi būti įtraukta skolų kredito įstaigoms, skolinių įsipareigojimų ir nuomos įsipareigojimų einamųjų metų dalis." sqref="B94:E94" xr:uid="{EFA7DFA2-AB10-4F84-8C65-1A59FB7035D7}"/>
    <dataValidation allowBlank="1" showInputMessage="1" showErrorMessage="1" prompt="Nurodykite visų kontroliuojamų įmonių pavadinimus." sqref="C27:E27" xr:uid="{665DEACD-A260-48AF-B83B-A4D5D2E876C2}"/>
    <dataValidation allowBlank="1" showInputMessage="1" showErrorMessage="1" prompt="Jei įmonės teisinė forma yra AB arba UAB, nurodykite penkis didžiausius bendrovės akcininkus; jei įmonės teisinė forma yra SĮ, šios dalies pildyti nereikia." sqref="B15" xr:uid="{2C348B5C-C05B-4BA5-A8CE-5DB0F78EE3D3}"/>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DB13F720-69AE-4136-8BF8-0F6F0D61B928}"/>
    <dataValidation allowBlank="1" showInputMessage="1" showErrorMessage="1" prompt="Jeigu bendrovės akcijas valdo daugiau nei viena savivaldybė, nurodykite tą savivaldybę, kuriai priklauso didžiausia dalis akcijų." sqref="C24:E24" xr:uid="{806A9442-E5DE-4946-93BB-0E137AA5D4DF}"/>
    <dataValidation allowBlank="1" showInputMessage="1" showErrorMessage="1" prompt="Įrašykite akcininko pavadinimą arba bendrai fizinių asmenų valdomą dalį." sqref="C16:D20" xr:uid="{BFFBCBF2-6286-4887-BC9F-D591DB61A10F}"/>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1AAA22F5-0A7B-4850-9EC5-7D1E57239441}"/>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1149C9DC-97E5-402A-B04F-2B2C0D726C42}"/>
    <dataValidation allowBlank="1" showInputMessage="1" showErrorMessage="1" prompt="Ataskaitiniu laikotarpiu atliktos ar apskaitytos investicijos į ilgalaikį turtą, t. y. įsigytas turtas, atitinkamu einamuoju periodu ilgalaikiam investiciniam projektui skirta suma" sqref="B111:E111" xr:uid="{C9C25B78-F77B-4EBB-93B7-EEE0F1924780}"/>
    <dataValidation allowBlank="1" showInputMessage="1" showErrorMessage="1" prompt="Bendras darbuotojų (darbo sutarčių) skaičius; įskaičiuojami visi darbuotojai, įskaitant ir vadovus." sqref="B116:E116" xr:uid="{8E43135E-DF5A-43A0-B484-E7219C15EACA}"/>
    <dataValidation allowBlank="1" showInputMessage="1" showErrorMessage="1" prompt="Šie duomenys reikalingi tuo atveju, jeigu apibendrintą ataskaitą rengiantys asmenys norėtų pasitikslinti / sužinoti daugiau informacijos apie įmonės veiklos rezultatus." sqref="B128:E128" xr:uid="{952A5D1C-3CC4-4F1C-A40C-3CB87E4C1042}"/>
    <dataValidation allowBlank="1" showInputMessage="1" showErrorMessage="1" prompt="Data, kai atsakingas asmuo patvirtina duomenų tikrumą._x000a__x000a_Data pateikiama formatu:_x000a_2019-12-31" sqref="B126:E126" xr:uid="{C2B7CFB8-BE1E-40E3-88A8-05FFB0163EBA}"/>
    <dataValidation type="list" allowBlank="1" showErrorMessage="1" prompt="Nurodykite pilną įmonės pavadinimą, pvz. Akcinė bendrovė „Pavyzdys“ ar Valstybės įmonė „Pavyzdys“" sqref="C8:E8" xr:uid="{241F7FBC-1DE1-4473-90AA-A641C0C2E7F8}">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6EAD-1AF8-47E0-84BE-3CAE30231DCD}">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40625" defaultRowHeight="12" x14ac:dyDescent="0.2"/>
  <cols>
    <col min="1" max="1" width="1.7109375" style="29" customWidth="1"/>
    <col min="2" max="2" width="63.42578125" style="29" customWidth="1"/>
    <col min="3" max="5" width="24.28515625" style="29" customWidth="1"/>
    <col min="6" max="6" width="1.7109375" style="29" customWidth="1"/>
    <col min="7" max="7" width="9.140625" style="29"/>
    <col min="8" max="8" width="0" style="29" hidden="1" customWidth="1"/>
    <col min="9" max="10" width="9.140625" style="29"/>
    <col min="11" max="11" width="20.28515625" style="29" customWidth="1"/>
    <col min="12" max="12" width="9.140625" style="29" customWidth="1"/>
    <col min="13" max="16384" width="9.140625" style="29"/>
  </cols>
  <sheetData>
    <row r="1" spans="1:7" ht="9.6" customHeight="1" x14ac:dyDescent="0.2">
      <c r="A1" s="116"/>
      <c r="B1" s="116"/>
      <c r="C1" s="116"/>
      <c r="D1" s="116"/>
      <c r="E1" s="116"/>
      <c r="F1" s="116"/>
      <c r="G1" s="116"/>
    </row>
    <row r="2" spans="1:7" ht="12" customHeight="1" x14ac:dyDescent="0.2">
      <c r="A2" s="116"/>
      <c r="B2" s="63"/>
      <c r="C2" s="63"/>
      <c r="D2" s="594"/>
      <c r="E2" s="594"/>
      <c r="F2" s="116"/>
      <c r="G2" s="116"/>
    </row>
    <row r="3" spans="1:7" ht="29.25" customHeight="1" x14ac:dyDescent="0.2">
      <c r="A3" s="116"/>
      <c r="B3" s="63"/>
      <c r="C3" s="63"/>
      <c r="D3" s="595" t="s">
        <v>325</v>
      </c>
      <c r="E3" s="595"/>
      <c r="F3" s="116"/>
      <c r="G3" s="116"/>
    </row>
    <row r="4" spans="1:7" ht="15" customHeight="1" x14ac:dyDescent="0.2">
      <c r="A4" s="116"/>
      <c r="B4" s="62"/>
      <c r="C4" s="62"/>
      <c r="D4" s="64" t="s">
        <v>326</v>
      </c>
      <c r="E4" s="62"/>
      <c r="F4" s="116"/>
      <c r="G4" s="116"/>
    </row>
    <row r="5" spans="1:7" ht="15" customHeight="1" x14ac:dyDescent="0.2">
      <c r="A5" s="116"/>
      <c r="B5" s="62"/>
      <c r="C5" s="62"/>
      <c r="D5" s="64"/>
      <c r="E5" s="62"/>
      <c r="F5" s="116"/>
      <c r="G5" s="116"/>
    </row>
    <row r="6" spans="1:7" ht="15" customHeight="1" x14ac:dyDescent="0.25">
      <c r="A6" s="116"/>
      <c r="B6" s="584" t="s">
        <v>327</v>
      </c>
      <c r="C6" s="584"/>
      <c r="D6" s="584"/>
      <c r="E6" s="584"/>
      <c r="F6" s="116"/>
      <c r="G6" s="116"/>
    </row>
    <row r="7" spans="1:7" ht="12.75" customHeight="1" x14ac:dyDescent="0.2">
      <c r="A7" s="116"/>
      <c r="B7" s="62"/>
      <c r="C7" s="62"/>
      <c r="D7" s="64"/>
      <c r="E7" s="62"/>
      <c r="F7" s="116"/>
      <c r="G7" s="116"/>
    </row>
    <row r="8" spans="1:7" ht="10.5" customHeight="1" x14ac:dyDescent="0.25">
      <c r="A8" s="116"/>
      <c r="B8" s="30"/>
      <c r="C8" s="31"/>
      <c r="D8" s="31"/>
      <c r="E8" s="31"/>
      <c r="F8" s="116"/>
      <c r="G8" s="116"/>
    </row>
    <row r="9" spans="1:7" ht="18.75" x14ac:dyDescent="0.3">
      <c r="A9" s="116"/>
      <c r="B9" s="83" t="s">
        <v>7</v>
      </c>
      <c r="C9" s="603" t="str">
        <f>'Finansiniai duomenys'!C8</f>
        <v>UAB „Kaišiadorių vandenys“</v>
      </c>
      <c r="D9" s="603"/>
      <c r="E9" s="603"/>
      <c r="F9" s="116"/>
      <c r="G9" s="116"/>
    </row>
    <row r="10" spans="1:7" x14ac:dyDescent="0.2">
      <c r="A10" s="116"/>
      <c r="B10" s="84" t="s">
        <v>9</v>
      </c>
      <c r="C10" s="576" t="str">
        <f>'Finansiniai duomenys'!C9</f>
        <v>Kaišiadorių rajono savivaldybė</v>
      </c>
      <c r="D10" s="576"/>
      <c r="E10" s="576"/>
      <c r="F10" s="116"/>
      <c r="G10" s="116"/>
    </row>
    <row r="11" spans="1:7" ht="12" hidden="1" customHeight="1" x14ac:dyDescent="0.2">
      <c r="A11" s="116"/>
      <c r="B11" s="84"/>
      <c r="C11" s="134" t="s">
        <v>10</v>
      </c>
      <c r="D11" s="134"/>
      <c r="E11" s="134"/>
      <c r="F11" s="116"/>
      <c r="G11" s="116"/>
    </row>
    <row r="12" spans="1:7" ht="12" hidden="1" customHeight="1" x14ac:dyDescent="0.2">
      <c r="A12" s="116"/>
      <c r="B12" s="84"/>
      <c r="C12" s="134" t="s">
        <v>1</v>
      </c>
      <c r="D12" s="134"/>
      <c r="E12" s="134"/>
      <c r="F12" s="116"/>
      <c r="G12" s="116"/>
    </row>
    <row r="13" spans="1:7" ht="12" hidden="1" customHeight="1" x14ac:dyDescent="0.2">
      <c r="A13" s="116"/>
      <c r="B13" s="84"/>
      <c r="C13" s="134" t="s">
        <v>17</v>
      </c>
      <c r="D13" s="134"/>
      <c r="E13" s="134"/>
      <c r="F13" s="116"/>
      <c r="G13" s="116"/>
    </row>
    <row r="14" spans="1:7" x14ac:dyDescent="0.2">
      <c r="A14" s="116"/>
      <c r="B14" s="84" t="s">
        <v>328</v>
      </c>
      <c r="C14" s="576" t="e">
        <f>'Finansiniai duomenys'!#REF!</f>
        <v>#REF!</v>
      </c>
      <c r="D14" s="576"/>
      <c r="E14" s="576"/>
      <c r="F14" s="116"/>
      <c r="G14" s="116"/>
    </row>
    <row r="15" spans="1:7" ht="12" hidden="1" customHeight="1" x14ac:dyDescent="0.2">
      <c r="A15" s="116"/>
      <c r="B15" s="84"/>
      <c r="C15" s="134" t="s">
        <v>11</v>
      </c>
      <c r="D15" s="134"/>
      <c r="E15" s="134"/>
      <c r="F15" s="116"/>
      <c r="G15" s="116"/>
    </row>
    <row r="16" spans="1:7" ht="12" hidden="1" customHeight="1" x14ac:dyDescent="0.2">
      <c r="A16" s="116"/>
      <c r="B16" s="84"/>
      <c r="C16" s="134" t="s">
        <v>14</v>
      </c>
      <c r="D16" s="134"/>
      <c r="E16" s="134"/>
      <c r="F16" s="116"/>
      <c r="G16" s="116"/>
    </row>
    <row r="17" spans="1:9" ht="12" hidden="1" customHeight="1" x14ac:dyDescent="0.2">
      <c r="A17" s="116"/>
      <c r="B17" s="84"/>
      <c r="C17" s="134" t="s">
        <v>18</v>
      </c>
      <c r="D17" s="134"/>
      <c r="E17" s="134"/>
      <c r="F17" s="116"/>
      <c r="G17" s="116"/>
    </row>
    <row r="18" spans="1:9" ht="12" hidden="1" customHeight="1" x14ac:dyDescent="0.2">
      <c r="A18" s="116"/>
      <c r="B18" s="84"/>
      <c r="C18" s="134" t="s">
        <v>21</v>
      </c>
      <c r="D18" s="134"/>
      <c r="E18" s="134"/>
      <c r="F18" s="116"/>
      <c r="G18" s="116"/>
    </row>
    <row r="19" spans="1:9" ht="12" hidden="1" customHeight="1" x14ac:dyDescent="0.2">
      <c r="A19" s="116"/>
      <c r="B19" s="84"/>
      <c r="C19" s="134" t="s">
        <v>23</v>
      </c>
      <c r="D19" s="134"/>
      <c r="E19" s="134"/>
      <c r="F19" s="116"/>
      <c r="G19" s="116"/>
    </row>
    <row r="20" spans="1:9" ht="12" hidden="1" customHeight="1" x14ac:dyDescent="0.2">
      <c r="A20" s="116"/>
      <c r="B20" s="84"/>
      <c r="C20" s="134" t="s">
        <v>27</v>
      </c>
      <c r="D20" s="134"/>
      <c r="E20" s="134"/>
      <c r="F20" s="116"/>
      <c r="G20" s="116"/>
    </row>
    <row r="21" spans="1:9" ht="12" hidden="1" customHeight="1" x14ac:dyDescent="0.2">
      <c r="A21" s="116"/>
      <c r="B21" s="84"/>
      <c r="C21" s="134" t="s">
        <v>31</v>
      </c>
      <c r="D21" s="134"/>
      <c r="E21" s="134"/>
      <c r="F21" s="116"/>
      <c r="G21" s="116"/>
    </row>
    <row r="22" spans="1:9" ht="12" hidden="1" customHeight="1" x14ac:dyDescent="0.2">
      <c r="A22" s="116"/>
      <c r="B22" s="84"/>
      <c r="C22" s="134" t="s">
        <v>34</v>
      </c>
      <c r="D22" s="134"/>
      <c r="E22" s="134"/>
      <c r="F22" s="116"/>
      <c r="G22" s="116"/>
    </row>
    <row r="23" spans="1:9" ht="12" hidden="1" customHeight="1" x14ac:dyDescent="0.2">
      <c r="A23" s="116"/>
      <c r="B23" s="84"/>
      <c r="C23" s="134" t="s">
        <v>38</v>
      </c>
      <c r="D23" s="134"/>
      <c r="E23" s="134"/>
      <c r="F23" s="116"/>
      <c r="G23" s="116"/>
    </row>
    <row r="24" spans="1:9" ht="12" hidden="1" customHeight="1" x14ac:dyDescent="0.2">
      <c r="A24" s="116"/>
      <c r="B24" s="84"/>
      <c r="C24" s="134" t="s">
        <v>43</v>
      </c>
      <c r="D24" s="134"/>
      <c r="E24" s="134"/>
      <c r="F24" s="116"/>
      <c r="G24" s="116"/>
    </row>
    <row r="25" spans="1:9" ht="12" hidden="1" customHeight="1" x14ac:dyDescent="0.2">
      <c r="A25" s="116"/>
      <c r="B25" s="84"/>
      <c r="C25" s="134" t="s">
        <v>47</v>
      </c>
      <c r="D25" s="134"/>
      <c r="E25" s="134"/>
      <c r="F25" s="116"/>
      <c r="G25" s="116"/>
    </row>
    <row r="26" spans="1:9" ht="12" hidden="1" customHeight="1" x14ac:dyDescent="0.2">
      <c r="A26" s="116"/>
      <c r="B26" s="84"/>
      <c r="C26" s="32" t="s">
        <v>51</v>
      </c>
      <c r="D26" s="134"/>
      <c r="E26" s="134"/>
      <c r="F26" s="116"/>
      <c r="G26" s="116"/>
    </row>
    <row r="27" spans="1:9" x14ac:dyDescent="0.2">
      <c r="A27" s="116"/>
      <c r="B27" s="34" t="s">
        <v>13</v>
      </c>
      <c r="C27" s="576">
        <f>'Finansiniai duomenys'!C10</f>
        <v>158834726</v>
      </c>
      <c r="D27" s="576"/>
      <c r="E27" s="576"/>
      <c r="F27" s="116"/>
      <c r="G27" s="116"/>
    </row>
    <row r="28" spans="1:9" x14ac:dyDescent="0.2">
      <c r="A28" s="116"/>
      <c r="B28" s="34" t="s">
        <v>16</v>
      </c>
      <c r="C28" s="576" t="e">
        <f>'Finansiniai duomenys'!#REF!</f>
        <v>#REF!</v>
      </c>
      <c r="D28" s="576"/>
      <c r="E28" s="576"/>
      <c r="F28" s="116"/>
      <c r="G28" s="116"/>
    </row>
    <row r="29" spans="1:9" x14ac:dyDescent="0.2">
      <c r="A29" s="116"/>
      <c r="B29" s="34" t="s">
        <v>20</v>
      </c>
      <c r="C29" s="576" t="e">
        <f>'Finansiniai duomenys'!#REF!</f>
        <v>#REF!</v>
      </c>
      <c r="D29" s="576"/>
      <c r="E29" s="576"/>
      <c r="F29" s="116"/>
      <c r="G29" s="116"/>
      <c r="H29" s="33" t="s">
        <v>26</v>
      </c>
      <c r="I29" s="33"/>
    </row>
    <row r="30" spans="1:9" x14ac:dyDescent="0.2">
      <c r="A30" s="116"/>
      <c r="B30" s="34"/>
      <c r="C30" s="576" t="e">
        <f>'Finansiniai duomenys'!#REF!</f>
        <v>#REF!</v>
      </c>
      <c r="D30" s="576"/>
      <c r="E30" s="576"/>
      <c r="F30" s="116"/>
      <c r="G30" s="116"/>
      <c r="H30" s="33" t="s">
        <v>30</v>
      </c>
      <c r="I30" s="33"/>
    </row>
    <row r="31" spans="1:9" x14ac:dyDescent="0.2">
      <c r="A31" s="116"/>
      <c r="B31" s="34" t="s">
        <v>25</v>
      </c>
      <c r="C31" s="576" t="e">
        <f>'Finansiniai duomenys'!#REF!</f>
        <v>#REF!</v>
      </c>
      <c r="D31" s="576"/>
      <c r="E31" s="576"/>
      <c r="F31" s="116"/>
      <c r="G31" s="116"/>
      <c r="H31" s="33" t="s">
        <v>33</v>
      </c>
      <c r="I31" s="33"/>
    </row>
    <row r="32" spans="1:9" x14ac:dyDescent="0.2">
      <c r="A32" s="116"/>
      <c r="B32" s="34" t="s">
        <v>29</v>
      </c>
      <c r="C32" s="602" t="e">
        <f>'Finansiniai duomenys'!#REF!</f>
        <v>#REF!</v>
      </c>
      <c r="D32" s="602"/>
      <c r="E32" s="602"/>
      <c r="F32" s="116"/>
      <c r="G32" s="116"/>
      <c r="H32" s="33" t="s">
        <v>329</v>
      </c>
      <c r="I32" s="33"/>
    </row>
    <row r="33" spans="1:9" x14ac:dyDescent="0.2">
      <c r="A33" s="116"/>
      <c r="B33" s="34"/>
      <c r="C33" s="34"/>
      <c r="D33" s="34"/>
      <c r="E33" s="34"/>
      <c r="F33" s="116"/>
      <c r="G33" s="116"/>
      <c r="H33" s="33" t="s">
        <v>42</v>
      </c>
      <c r="I33" s="33"/>
    </row>
    <row r="34" spans="1:9" x14ac:dyDescent="0.2">
      <c r="A34" s="116"/>
      <c r="B34" s="34"/>
      <c r="C34" s="580" t="s">
        <v>36</v>
      </c>
      <c r="D34" s="581"/>
      <c r="E34" s="581"/>
      <c r="F34" s="116"/>
      <c r="G34" s="116"/>
      <c r="H34" s="33" t="s">
        <v>46</v>
      </c>
      <c r="I34" s="33"/>
    </row>
    <row r="35" spans="1:9" x14ac:dyDescent="0.2">
      <c r="A35" s="116"/>
      <c r="B35" s="34" t="s">
        <v>40</v>
      </c>
      <c r="C35" s="567" t="s">
        <v>330</v>
      </c>
      <c r="D35" s="567"/>
      <c r="E35" s="67" t="s">
        <v>41</v>
      </c>
      <c r="F35" s="116"/>
      <c r="G35" s="116"/>
      <c r="H35" s="33" t="s">
        <v>50</v>
      </c>
      <c r="I35" s="33"/>
    </row>
    <row r="36" spans="1:9" x14ac:dyDescent="0.2">
      <c r="A36" s="116"/>
      <c r="B36" s="85" t="s">
        <v>45</v>
      </c>
      <c r="C36" s="596" t="str">
        <f>'Finansiniai duomenys'!C16</f>
        <v>Kaišiadorių rajono savivaldybė</v>
      </c>
      <c r="D36" s="597"/>
      <c r="E36" s="117">
        <f>'Finansiniai duomenys'!E16</f>
        <v>1</v>
      </c>
      <c r="F36" s="116"/>
      <c r="G36" s="116"/>
      <c r="H36" s="33" t="s">
        <v>54</v>
      </c>
      <c r="I36" s="33"/>
    </row>
    <row r="37" spans="1:9" x14ac:dyDescent="0.2">
      <c r="A37" s="116"/>
      <c r="B37" s="85" t="s">
        <v>49</v>
      </c>
      <c r="C37" s="596">
        <f>'Finansiniai duomenys'!C17</f>
        <v>0</v>
      </c>
      <c r="D37" s="597"/>
      <c r="E37" s="117">
        <f>'Finansiniai duomenys'!E17</f>
        <v>0</v>
      </c>
      <c r="F37" s="116"/>
      <c r="G37" s="116"/>
      <c r="H37" s="33" t="s">
        <v>57</v>
      </c>
      <c r="I37" s="33"/>
    </row>
    <row r="38" spans="1:9" x14ac:dyDescent="0.2">
      <c r="A38" s="116"/>
      <c r="B38" s="85" t="s">
        <v>53</v>
      </c>
      <c r="C38" s="596" t="e">
        <f>'Finansiniai duomenys'!#REF!</f>
        <v>#REF!</v>
      </c>
      <c r="D38" s="597"/>
      <c r="E38" s="117" t="e">
        <f>'Finansiniai duomenys'!#REF!</f>
        <v>#REF!</v>
      </c>
      <c r="F38" s="116"/>
      <c r="G38" s="116"/>
      <c r="H38" s="29" t="s">
        <v>60</v>
      </c>
      <c r="I38" s="33"/>
    </row>
    <row r="39" spans="1:9" x14ac:dyDescent="0.2">
      <c r="A39" s="116"/>
      <c r="B39" s="85" t="s">
        <v>56</v>
      </c>
      <c r="C39" s="596" t="e">
        <f>'Finansiniai duomenys'!#REF!</f>
        <v>#REF!</v>
      </c>
      <c r="D39" s="597"/>
      <c r="E39" s="117" t="e">
        <f>'Finansiniai duomenys'!#REF!</f>
        <v>#REF!</v>
      </c>
      <c r="F39" s="116"/>
      <c r="G39" s="116"/>
      <c r="H39" s="29" t="s">
        <v>62</v>
      </c>
    </row>
    <row r="40" spans="1:9" x14ac:dyDescent="0.2">
      <c r="A40" s="116"/>
      <c r="B40" s="85" t="s">
        <v>59</v>
      </c>
      <c r="C40" s="596" t="e">
        <f>'Finansiniai duomenys'!#REF!</f>
        <v>#REF!</v>
      </c>
      <c r="D40" s="597"/>
      <c r="E40" s="117" t="e">
        <f>'Finansiniai duomenys'!#REF!</f>
        <v>#REF!</v>
      </c>
      <c r="F40" s="116"/>
      <c r="G40" s="116"/>
    </row>
    <row r="41" spans="1:9" x14ac:dyDescent="0.2">
      <c r="A41" s="116"/>
      <c r="B41" s="85" t="s">
        <v>67</v>
      </c>
      <c r="C41" s="592" t="s">
        <v>68</v>
      </c>
      <c r="D41" s="593"/>
      <c r="E41" s="68" t="e">
        <f>100%-SUM(E36:E40)</f>
        <v>#REF!</v>
      </c>
      <c r="F41" s="116"/>
      <c r="G41" s="116"/>
    </row>
    <row r="42" spans="1:9" x14ac:dyDescent="0.2">
      <c r="A42" s="116"/>
      <c r="B42" s="85"/>
      <c r="C42" s="69"/>
      <c r="D42" s="69"/>
      <c r="E42" s="69"/>
      <c r="F42" s="116"/>
      <c r="G42" s="116"/>
    </row>
    <row r="43" spans="1:9" x14ac:dyDescent="0.2">
      <c r="A43" s="116"/>
      <c r="B43" s="69" t="s">
        <v>70</v>
      </c>
      <c r="C43" s="598">
        <f>'Finansiniai duomenys'!C23</f>
        <v>0</v>
      </c>
      <c r="D43" s="598"/>
      <c r="E43" s="598"/>
      <c r="F43" s="116"/>
      <c r="G43" s="116"/>
    </row>
    <row r="44" spans="1:9" ht="24" x14ac:dyDescent="0.2">
      <c r="A44" s="116"/>
      <c r="B44" s="86" t="s">
        <v>331</v>
      </c>
      <c r="C44" s="599">
        <f>'Finansiniai duomenys'!C24</f>
        <v>0</v>
      </c>
      <c r="D44" s="599"/>
      <c r="E44" s="599"/>
      <c r="F44" s="116"/>
      <c r="G44" s="116"/>
    </row>
    <row r="45" spans="1:9" x14ac:dyDescent="0.2">
      <c r="A45" s="116"/>
      <c r="B45" s="34"/>
      <c r="C45" s="69"/>
      <c r="D45" s="69"/>
      <c r="E45" s="69"/>
      <c r="F45" s="116"/>
      <c r="G45" s="116"/>
    </row>
    <row r="46" spans="1:9" ht="24" x14ac:dyDescent="0.2">
      <c r="A46" s="116"/>
      <c r="B46" s="87" t="s">
        <v>74</v>
      </c>
      <c r="C46" s="600" t="e">
        <f>'Finansiniai duomenys'!#REF!</f>
        <v>#REF!</v>
      </c>
      <c r="D46" s="600"/>
      <c r="E46" s="600"/>
      <c r="F46" s="116"/>
      <c r="G46" s="116"/>
    </row>
    <row r="47" spans="1:9" ht="41.25" customHeight="1" x14ac:dyDescent="0.2">
      <c r="A47" s="116"/>
      <c r="B47" s="87" t="s">
        <v>76</v>
      </c>
      <c r="C47" s="601" t="e">
        <f>'Finansiniai duomenys'!#REF!</f>
        <v>#REF!</v>
      </c>
      <c r="D47" s="601"/>
      <c r="E47" s="601"/>
      <c r="F47" s="116"/>
      <c r="G47" s="116"/>
    </row>
    <row r="48" spans="1:9" x14ac:dyDescent="0.2">
      <c r="A48" s="116"/>
      <c r="B48" s="34"/>
      <c r="C48" s="69"/>
      <c r="D48" s="69"/>
      <c r="E48" s="69"/>
      <c r="F48" s="116"/>
      <c r="G48" s="116"/>
    </row>
    <row r="49" spans="1:12" ht="24.6" customHeight="1" x14ac:dyDescent="0.2">
      <c r="A49" s="116"/>
      <c r="B49" s="34"/>
      <c r="C49" s="547" t="s">
        <v>79</v>
      </c>
      <c r="D49" s="547"/>
      <c r="E49" s="547"/>
      <c r="F49" s="116"/>
      <c r="G49" s="116"/>
      <c r="H49" s="35"/>
    </row>
    <row r="50" spans="1:12" s="35" customFormat="1" ht="12" customHeight="1" x14ac:dyDescent="0.2">
      <c r="A50" s="122"/>
      <c r="B50" s="133"/>
      <c r="C50" s="549"/>
      <c r="D50" s="549"/>
      <c r="E50" s="549"/>
      <c r="F50" s="122"/>
      <c r="G50" s="122"/>
      <c r="H50" s="29"/>
      <c r="K50" s="29"/>
      <c r="L50" s="29"/>
    </row>
    <row r="51" spans="1:12" ht="12" customHeight="1" x14ac:dyDescent="0.2">
      <c r="A51" s="116"/>
      <c r="B51" s="33"/>
      <c r="C51" s="559" t="s">
        <v>82</v>
      </c>
      <c r="D51" s="559"/>
      <c r="E51" s="559"/>
      <c r="F51" s="116"/>
      <c r="G51" s="116"/>
    </row>
    <row r="52" spans="1:12" x14ac:dyDescent="0.2">
      <c r="A52" s="116"/>
      <c r="B52" s="33"/>
      <c r="C52" s="561" t="s">
        <v>84</v>
      </c>
      <c r="D52" s="561"/>
      <c r="E52" s="561"/>
      <c r="F52" s="116"/>
      <c r="G52" s="116"/>
    </row>
    <row r="53" spans="1:12" ht="12.75" thickBot="1" x14ac:dyDescent="0.25">
      <c r="A53" s="116"/>
      <c r="B53" s="88" t="s">
        <v>86</v>
      </c>
      <c r="C53" s="36" t="s">
        <v>332</v>
      </c>
      <c r="D53" s="36"/>
      <c r="E53" s="36" t="s">
        <v>333</v>
      </c>
      <c r="F53" s="116"/>
      <c r="G53" s="116"/>
    </row>
    <row r="54" spans="1:12" x14ac:dyDescent="0.2">
      <c r="A54" s="116"/>
      <c r="B54" s="89" t="s">
        <v>88</v>
      </c>
      <c r="C54" s="1"/>
      <c r="D54" s="37"/>
      <c r="E54" s="74"/>
      <c r="F54" s="116"/>
      <c r="G54" s="116"/>
    </row>
    <row r="55" spans="1:12" x14ac:dyDescent="0.2">
      <c r="A55" s="116"/>
      <c r="B55" s="89" t="s">
        <v>90</v>
      </c>
      <c r="C55" s="2"/>
      <c r="D55" s="38"/>
      <c r="E55" s="75"/>
      <c r="F55" s="116"/>
      <c r="G55" s="116"/>
      <c r="H55" s="39"/>
    </row>
    <row r="56" spans="1:12" s="39" customFormat="1" x14ac:dyDescent="0.2">
      <c r="A56" s="123"/>
      <c r="B56" s="90" t="s">
        <v>92</v>
      </c>
      <c r="C56" s="40">
        <f>+C54-C55</f>
        <v>0</v>
      </c>
      <c r="D56" s="33"/>
      <c r="E56" s="72">
        <f>+E54-E55</f>
        <v>0</v>
      </c>
      <c r="F56" s="123"/>
      <c r="G56" s="123"/>
      <c r="K56" s="29"/>
      <c r="L56" s="29"/>
    </row>
    <row r="57" spans="1:12" s="39" customFormat="1" x14ac:dyDescent="0.2">
      <c r="A57" s="123"/>
      <c r="B57" s="89" t="s">
        <v>93</v>
      </c>
      <c r="C57" s="7"/>
      <c r="D57" s="38"/>
      <c r="E57" s="118"/>
      <c r="F57" s="123"/>
      <c r="G57" s="123"/>
      <c r="H57" s="29"/>
      <c r="K57" s="29"/>
      <c r="L57" s="29"/>
    </row>
    <row r="58" spans="1:12" x14ac:dyDescent="0.2">
      <c r="A58" s="116"/>
      <c r="B58" s="89" t="s">
        <v>95</v>
      </c>
      <c r="C58" s="3"/>
      <c r="D58" s="38"/>
      <c r="E58" s="5"/>
      <c r="F58" s="116"/>
      <c r="G58" s="116"/>
      <c r="H58" s="39"/>
    </row>
    <row r="59" spans="1:12" s="39" customFormat="1" x14ac:dyDescent="0.2">
      <c r="A59" s="123"/>
      <c r="B59" s="90" t="s">
        <v>97</v>
      </c>
      <c r="C59" s="40">
        <f>+C56-C57-C58</f>
        <v>0</v>
      </c>
      <c r="D59" s="33"/>
      <c r="E59" s="72">
        <f>+E56-E57-E58</f>
        <v>0</v>
      </c>
      <c r="F59" s="123"/>
      <c r="G59" s="123"/>
      <c r="K59" s="29"/>
      <c r="L59" s="29"/>
    </row>
    <row r="60" spans="1:12" s="39" customFormat="1" x14ac:dyDescent="0.2">
      <c r="A60" s="123"/>
      <c r="B60" s="89" t="s">
        <v>99</v>
      </c>
      <c r="C60" s="6"/>
      <c r="D60" s="33"/>
      <c r="E60" s="119"/>
      <c r="F60" s="123"/>
      <c r="G60" s="123"/>
      <c r="H60" s="29"/>
      <c r="K60" s="41"/>
      <c r="L60" s="42"/>
    </row>
    <row r="61" spans="1:12" x14ac:dyDescent="0.2">
      <c r="A61" s="116"/>
      <c r="B61" s="89" t="s">
        <v>101</v>
      </c>
      <c r="C61" s="3"/>
      <c r="D61" s="33"/>
      <c r="E61" s="120"/>
      <c r="F61" s="116"/>
      <c r="G61" s="116"/>
    </row>
    <row r="62" spans="1:12" x14ac:dyDescent="0.2">
      <c r="A62" s="116"/>
      <c r="B62" s="89" t="s">
        <v>103</v>
      </c>
      <c r="C62" s="43">
        <f>C63-C64</f>
        <v>0</v>
      </c>
      <c r="D62" s="33"/>
      <c r="E62" s="73">
        <f>E63-E64</f>
        <v>0</v>
      </c>
      <c r="F62" s="116"/>
      <c r="G62" s="116"/>
    </row>
    <row r="63" spans="1:12" x14ac:dyDescent="0.2">
      <c r="A63" s="116"/>
      <c r="B63" s="91" t="s">
        <v>105</v>
      </c>
      <c r="C63" s="1"/>
      <c r="D63" s="38"/>
      <c r="E63" s="74"/>
      <c r="F63" s="116"/>
      <c r="G63" s="116"/>
    </row>
    <row r="64" spans="1:12" x14ac:dyDescent="0.2">
      <c r="A64" s="116"/>
      <c r="B64" s="91" t="s">
        <v>107</v>
      </c>
      <c r="C64" s="2"/>
      <c r="D64" s="38"/>
      <c r="E64" s="75"/>
      <c r="F64" s="116"/>
      <c r="G64" s="116"/>
      <c r="H64" s="39"/>
    </row>
    <row r="65" spans="1:12" s="39" customFormat="1" x14ac:dyDescent="0.2">
      <c r="A65" s="123"/>
      <c r="B65" s="90" t="s">
        <v>109</v>
      </c>
      <c r="C65" s="40">
        <f>+C59+C60+C61+C62</f>
        <v>0</v>
      </c>
      <c r="D65" s="33"/>
      <c r="E65" s="72">
        <f>+E59+E60+E61+E62</f>
        <v>0</v>
      </c>
      <c r="F65" s="123"/>
      <c r="G65" s="123"/>
      <c r="H65" s="29"/>
      <c r="K65" s="29"/>
      <c r="L65" s="29"/>
    </row>
    <row r="66" spans="1:12" x14ac:dyDescent="0.2">
      <c r="A66" s="116"/>
      <c r="B66" s="89" t="s">
        <v>111</v>
      </c>
      <c r="C66" s="3"/>
      <c r="D66" s="33"/>
      <c r="E66" s="76"/>
      <c r="F66" s="116"/>
      <c r="G66" s="116"/>
      <c r="H66" s="39"/>
    </row>
    <row r="67" spans="1:12" s="39" customFormat="1" x14ac:dyDescent="0.2">
      <c r="A67" s="123"/>
      <c r="B67" s="90" t="s">
        <v>113</v>
      </c>
      <c r="C67" s="40">
        <f>C65-C66</f>
        <v>0</v>
      </c>
      <c r="D67" s="33"/>
      <c r="E67" s="72">
        <f>E65-E66</f>
        <v>0</v>
      </c>
      <c r="F67" s="123"/>
      <c r="G67" s="123"/>
      <c r="H67" s="29"/>
      <c r="K67" s="29"/>
      <c r="L67" s="29"/>
    </row>
    <row r="68" spans="1:12" s="39" customFormat="1" ht="24" x14ac:dyDescent="0.2">
      <c r="A68" s="123"/>
      <c r="B68" s="92" t="s">
        <v>334</v>
      </c>
      <c r="C68" s="54"/>
      <c r="D68" s="33"/>
      <c r="E68" s="77"/>
      <c r="F68" s="123"/>
      <c r="G68" s="123"/>
      <c r="H68" s="29"/>
      <c r="K68" s="29"/>
      <c r="L68" s="29"/>
    </row>
    <row r="69" spans="1:12" ht="16.5" customHeight="1" x14ac:dyDescent="0.2">
      <c r="A69" s="116"/>
      <c r="B69" s="33"/>
      <c r="C69" s="33"/>
      <c r="D69" s="33"/>
      <c r="E69" s="33"/>
      <c r="F69" s="116"/>
      <c r="G69" s="116"/>
    </row>
    <row r="70" spans="1:12" ht="12.75" thickBot="1" x14ac:dyDescent="0.25">
      <c r="A70" s="116"/>
      <c r="B70" s="88" t="s">
        <v>117</v>
      </c>
      <c r="C70" s="44">
        <v>42369</v>
      </c>
      <c r="D70" s="36"/>
      <c r="E70" s="44">
        <v>42735</v>
      </c>
      <c r="F70" s="116"/>
      <c r="G70" s="116"/>
    </row>
    <row r="71" spans="1:12" x14ac:dyDescent="0.2">
      <c r="A71" s="116"/>
      <c r="B71" s="93" t="s">
        <v>118</v>
      </c>
      <c r="C71" s="1"/>
      <c r="D71" s="33"/>
      <c r="E71" s="70"/>
      <c r="F71" s="116"/>
      <c r="G71" s="116"/>
    </row>
    <row r="72" spans="1:12" x14ac:dyDescent="0.2">
      <c r="A72" s="116"/>
      <c r="B72" s="93" t="s">
        <v>119</v>
      </c>
      <c r="C72" s="4"/>
      <c r="D72" s="33"/>
      <c r="E72" s="79"/>
      <c r="F72" s="116"/>
      <c r="G72" s="116"/>
    </row>
    <row r="73" spans="1:12" x14ac:dyDescent="0.2">
      <c r="A73" s="116"/>
      <c r="B73" s="93" t="s">
        <v>121</v>
      </c>
      <c r="C73" s="4"/>
      <c r="D73" s="33"/>
      <c r="E73" s="79"/>
      <c r="F73" s="116"/>
      <c r="G73" s="116"/>
    </row>
    <row r="74" spans="1:12" x14ac:dyDescent="0.2">
      <c r="A74" s="116"/>
      <c r="B74" s="93" t="s">
        <v>123</v>
      </c>
      <c r="C74" s="4"/>
      <c r="D74" s="33"/>
      <c r="E74" s="79"/>
      <c r="F74" s="116"/>
      <c r="G74" s="116"/>
    </row>
    <row r="75" spans="1:12" x14ac:dyDescent="0.2">
      <c r="A75" s="116"/>
      <c r="B75" s="93" t="s">
        <v>335</v>
      </c>
      <c r="C75" s="2"/>
      <c r="D75" s="33"/>
      <c r="E75" s="121"/>
      <c r="F75" s="116"/>
      <c r="G75" s="116"/>
      <c r="H75" s="39"/>
    </row>
    <row r="76" spans="1:12" s="39" customFormat="1" x14ac:dyDescent="0.2">
      <c r="A76" s="123"/>
      <c r="B76" s="94" t="s">
        <v>124</v>
      </c>
      <c r="C76" s="45">
        <f>SUM(C71:C75)</f>
        <v>0</v>
      </c>
      <c r="D76" s="33"/>
      <c r="E76" s="45">
        <f>SUM(E71:E75)</f>
        <v>0</v>
      </c>
      <c r="F76" s="123"/>
      <c r="G76" s="123"/>
      <c r="H76" s="29"/>
      <c r="K76" s="29"/>
      <c r="L76" s="29"/>
    </row>
    <row r="77" spans="1:12" ht="7.5" customHeight="1" x14ac:dyDescent="0.2">
      <c r="A77" s="116"/>
      <c r="B77" s="33"/>
      <c r="C77" s="46"/>
      <c r="D77" s="47"/>
      <c r="E77" s="46"/>
      <c r="F77" s="116"/>
      <c r="G77" s="116"/>
    </row>
    <row r="78" spans="1:12" ht="11.25" customHeight="1" x14ac:dyDescent="0.2">
      <c r="A78" s="116"/>
      <c r="B78" s="95" t="s">
        <v>336</v>
      </c>
      <c r="C78" s="1"/>
      <c r="D78" s="47"/>
      <c r="E78" s="74"/>
      <c r="F78" s="116"/>
      <c r="G78" s="116"/>
    </row>
    <row r="79" spans="1:12" x14ac:dyDescent="0.2">
      <c r="A79" s="116"/>
      <c r="B79" s="96" t="s">
        <v>129</v>
      </c>
      <c r="C79" s="4"/>
      <c r="D79" s="47"/>
      <c r="E79" s="11"/>
      <c r="F79" s="116"/>
      <c r="G79" s="116"/>
    </row>
    <row r="80" spans="1:12" x14ac:dyDescent="0.2">
      <c r="A80" s="116"/>
      <c r="B80" s="97" t="s">
        <v>131</v>
      </c>
      <c r="C80" s="4"/>
      <c r="D80" s="47"/>
      <c r="E80" s="11"/>
      <c r="F80" s="116"/>
      <c r="G80" s="116"/>
    </row>
    <row r="81" spans="1:12" x14ac:dyDescent="0.2">
      <c r="A81" s="116"/>
      <c r="B81" s="97" t="s">
        <v>133</v>
      </c>
      <c r="C81" s="2"/>
      <c r="D81" s="47"/>
      <c r="E81" s="75"/>
      <c r="F81" s="116"/>
      <c r="G81" s="116"/>
      <c r="H81" s="39"/>
    </row>
    <row r="82" spans="1:12" s="39" customFormat="1" ht="10.5" customHeight="1" x14ac:dyDescent="0.2">
      <c r="A82" s="123"/>
      <c r="B82" s="94" t="s">
        <v>135</v>
      </c>
      <c r="C82" s="45">
        <f>SUM(C78:C81)</f>
        <v>0</v>
      </c>
      <c r="D82" s="33"/>
      <c r="E82" s="45">
        <f>SUM(E78:E81)</f>
        <v>0</v>
      </c>
      <c r="F82" s="123"/>
      <c r="G82" s="123"/>
      <c r="K82" s="29"/>
      <c r="L82" s="29"/>
    </row>
    <row r="83" spans="1:12" s="39" customFormat="1" ht="10.5" customHeight="1" x14ac:dyDescent="0.2">
      <c r="A83" s="123"/>
      <c r="B83" s="94"/>
      <c r="C83" s="45"/>
      <c r="D83" s="33"/>
      <c r="E83" s="45"/>
      <c r="F83" s="123"/>
      <c r="G83" s="123"/>
      <c r="K83" s="29"/>
      <c r="L83" s="29"/>
    </row>
    <row r="84" spans="1:12" s="39" customFormat="1" ht="10.5" customHeight="1" x14ac:dyDescent="0.2">
      <c r="A84" s="123"/>
      <c r="B84" s="94" t="s">
        <v>137</v>
      </c>
      <c r="C84" s="4"/>
      <c r="D84" s="33"/>
      <c r="E84" s="78"/>
      <c r="F84" s="123"/>
      <c r="G84" s="123"/>
      <c r="K84" s="29"/>
      <c r="L84" s="29"/>
    </row>
    <row r="85" spans="1:12" s="39" customFormat="1" ht="10.5" customHeight="1" x14ac:dyDescent="0.2">
      <c r="A85" s="123"/>
      <c r="B85" s="94"/>
      <c r="C85" s="45"/>
      <c r="D85" s="33"/>
      <c r="E85" s="45"/>
      <c r="F85" s="123"/>
      <c r="G85" s="123"/>
      <c r="K85" s="29"/>
      <c r="L85" s="29"/>
    </row>
    <row r="86" spans="1:12" s="39" customFormat="1" x14ac:dyDescent="0.2">
      <c r="A86" s="123"/>
      <c r="B86" s="94" t="s">
        <v>140</v>
      </c>
      <c r="C86" s="4"/>
      <c r="D86" s="33"/>
      <c r="E86" s="11"/>
      <c r="F86" s="123"/>
      <c r="G86" s="123"/>
      <c r="H86" s="29"/>
      <c r="K86" s="29"/>
      <c r="L86" s="29"/>
    </row>
    <row r="87" spans="1:12" ht="7.5" customHeight="1" x14ac:dyDescent="0.2">
      <c r="A87" s="116"/>
      <c r="B87" s="33"/>
      <c r="C87" s="46"/>
      <c r="D87" s="33"/>
      <c r="E87" s="46"/>
      <c r="F87" s="116"/>
      <c r="G87" s="116"/>
      <c r="H87" s="39"/>
    </row>
    <row r="88" spans="1:12" s="39" customFormat="1" x14ac:dyDescent="0.2">
      <c r="A88" s="123"/>
      <c r="B88" s="98" t="s">
        <v>142</v>
      </c>
      <c r="C88" s="45">
        <f>SUM(C76,C82,C84,C86)</f>
        <v>0</v>
      </c>
      <c r="D88" s="33"/>
      <c r="E88" s="45">
        <f>SUM(E76,E82,E84,E86)</f>
        <v>0</v>
      </c>
      <c r="F88" s="123"/>
      <c r="G88" s="123"/>
      <c r="H88" s="29"/>
      <c r="K88" s="29"/>
      <c r="L88" s="29"/>
    </row>
    <row r="89" spans="1:12" x14ac:dyDescent="0.2">
      <c r="A89" s="116"/>
      <c r="B89" s="99"/>
      <c r="C89" s="46"/>
      <c r="D89" s="33"/>
      <c r="E89" s="46"/>
      <c r="F89" s="116"/>
      <c r="G89" s="116"/>
      <c r="H89" s="39"/>
    </row>
    <row r="90" spans="1:12" s="39" customFormat="1" ht="24.75" customHeight="1" x14ac:dyDescent="0.2">
      <c r="A90" s="123"/>
      <c r="B90" s="100" t="s">
        <v>144</v>
      </c>
      <c r="C90" s="4"/>
      <c r="D90" s="33"/>
      <c r="E90" s="79"/>
      <c r="F90" s="123"/>
      <c r="G90" s="123"/>
      <c r="K90" s="29"/>
      <c r="L90" s="29"/>
    </row>
    <row r="91" spans="1:12" s="39" customFormat="1" x14ac:dyDescent="0.2">
      <c r="A91" s="123"/>
      <c r="B91" s="101" t="s">
        <v>145</v>
      </c>
      <c r="C91" s="4"/>
      <c r="D91" s="38"/>
      <c r="E91" s="11"/>
      <c r="F91" s="123"/>
      <c r="G91" s="123"/>
      <c r="K91" s="29"/>
      <c r="L91" s="29"/>
    </row>
    <row r="92" spans="1:12" s="39" customFormat="1" ht="24" x14ac:dyDescent="0.2">
      <c r="A92" s="123"/>
      <c r="B92" s="100" t="s">
        <v>147</v>
      </c>
      <c r="C92" s="4"/>
      <c r="D92" s="33"/>
      <c r="E92" s="78"/>
      <c r="F92" s="123"/>
      <c r="G92" s="123"/>
      <c r="K92" s="29"/>
      <c r="L92" s="29"/>
    </row>
    <row r="93" spans="1:12" s="39" customFormat="1" x14ac:dyDescent="0.2">
      <c r="A93" s="123"/>
      <c r="B93" s="100" t="s">
        <v>149</v>
      </c>
      <c r="C93" s="4"/>
      <c r="D93" s="33"/>
      <c r="E93" s="79"/>
      <c r="F93" s="123"/>
      <c r="G93" s="123"/>
      <c r="K93" s="29"/>
      <c r="L93" s="29"/>
    </row>
    <row r="94" spans="1:12" s="39" customFormat="1" x14ac:dyDescent="0.2">
      <c r="A94" s="123"/>
      <c r="B94" s="100" t="s">
        <v>153</v>
      </c>
      <c r="C94" s="4"/>
      <c r="D94" s="33"/>
      <c r="E94" s="79"/>
      <c r="F94" s="123"/>
      <c r="G94" s="123"/>
      <c r="K94" s="29"/>
      <c r="L94" s="29"/>
    </row>
    <row r="95" spans="1:12" s="39" customFormat="1" x14ac:dyDescent="0.2">
      <c r="A95" s="123"/>
      <c r="B95" s="100" t="s">
        <v>155</v>
      </c>
      <c r="C95" s="4"/>
      <c r="D95" s="33"/>
      <c r="E95" s="79"/>
      <c r="F95" s="123"/>
      <c r="G95" s="123"/>
      <c r="K95" s="29"/>
      <c r="L95" s="29"/>
    </row>
    <row r="96" spans="1:12" s="39" customFormat="1" x14ac:dyDescent="0.2">
      <c r="A96" s="123"/>
      <c r="B96" s="101" t="s">
        <v>157</v>
      </c>
      <c r="C96" s="4"/>
      <c r="D96" s="33"/>
      <c r="E96" s="79"/>
      <c r="F96" s="123"/>
      <c r="G96" s="123"/>
      <c r="K96" s="29"/>
      <c r="L96" s="29"/>
    </row>
    <row r="97" spans="1:12" s="39" customFormat="1" x14ac:dyDescent="0.2">
      <c r="A97" s="123"/>
      <c r="B97" s="100" t="s">
        <v>158</v>
      </c>
      <c r="C97" s="4"/>
      <c r="D97" s="33"/>
      <c r="E97" s="79"/>
      <c r="F97" s="123"/>
      <c r="G97" s="116"/>
      <c r="K97" s="29"/>
      <c r="L97" s="29"/>
    </row>
    <row r="98" spans="1:12" s="39" customFormat="1" ht="37.5" customHeight="1" x14ac:dyDescent="0.2">
      <c r="A98" s="123"/>
      <c r="B98" s="100" t="s">
        <v>337</v>
      </c>
      <c r="C98" s="5"/>
      <c r="D98" s="48"/>
      <c r="E98" s="71"/>
      <c r="F98" s="123"/>
      <c r="G98" s="116"/>
      <c r="K98" s="29"/>
      <c r="L98" s="29"/>
    </row>
    <row r="99" spans="1:12" s="39" customFormat="1" x14ac:dyDescent="0.2">
      <c r="A99" s="123"/>
      <c r="B99" s="90" t="s">
        <v>160</v>
      </c>
      <c r="C99" s="45">
        <f>SUM(C90,C92:C95,C97:C97)</f>
        <v>0</v>
      </c>
      <c r="D99" s="33"/>
      <c r="E99" s="45">
        <f>SUM(E90,E92:E95,E97:E97)</f>
        <v>0</v>
      </c>
      <c r="F99" s="123"/>
      <c r="G99" s="123"/>
      <c r="H99" s="29"/>
      <c r="K99" s="29"/>
      <c r="L99" s="29"/>
    </row>
    <row r="100" spans="1:12" ht="7.5" customHeight="1" x14ac:dyDescent="0.2">
      <c r="A100" s="116"/>
      <c r="B100" s="89"/>
      <c r="C100" s="46"/>
      <c r="D100" s="33"/>
      <c r="E100" s="46"/>
      <c r="F100" s="116"/>
      <c r="G100" s="116"/>
      <c r="H100" s="39"/>
    </row>
    <row r="101" spans="1:12" s="39" customFormat="1" x14ac:dyDescent="0.2">
      <c r="A101" s="123"/>
      <c r="B101" s="90" t="s">
        <v>163</v>
      </c>
      <c r="C101" s="24"/>
      <c r="D101" s="33"/>
      <c r="E101" s="78"/>
      <c r="F101" s="123"/>
      <c r="G101" s="123"/>
      <c r="K101" s="29"/>
      <c r="L101" s="29"/>
    </row>
    <row r="102" spans="1:12" s="39" customFormat="1" x14ac:dyDescent="0.2">
      <c r="A102" s="123"/>
      <c r="B102" s="90"/>
      <c r="C102" s="46"/>
      <c r="D102" s="33"/>
      <c r="E102" s="46"/>
      <c r="F102" s="123"/>
      <c r="G102" s="123"/>
      <c r="K102" s="29"/>
      <c r="L102" s="29"/>
    </row>
    <row r="103" spans="1:12" s="39" customFormat="1" x14ac:dyDescent="0.2">
      <c r="A103" s="123"/>
      <c r="B103" s="90" t="s">
        <v>338</v>
      </c>
      <c r="C103" s="5"/>
      <c r="D103" s="48"/>
      <c r="E103" s="5"/>
      <c r="F103" s="123"/>
      <c r="G103" s="123"/>
      <c r="H103" s="29"/>
      <c r="K103" s="29"/>
      <c r="L103" s="29"/>
    </row>
    <row r="104" spans="1:12" ht="7.5" customHeight="1" x14ac:dyDescent="0.2">
      <c r="A104" s="116"/>
      <c r="B104" s="89"/>
      <c r="C104" s="46"/>
      <c r="D104" s="33"/>
      <c r="E104" s="46"/>
      <c r="F104" s="116"/>
      <c r="G104" s="116"/>
    </row>
    <row r="105" spans="1:12" x14ac:dyDescent="0.2">
      <c r="A105" s="116"/>
      <c r="B105" s="91" t="s">
        <v>339</v>
      </c>
      <c r="C105" s="11"/>
      <c r="D105" s="48"/>
      <c r="E105" s="78"/>
      <c r="F105" s="116"/>
      <c r="G105" s="116"/>
    </row>
    <row r="106" spans="1:12" x14ac:dyDescent="0.2">
      <c r="A106" s="116"/>
      <c r="B106" s="102" t="s">
        <v>170</v>
      </c>
      <c r="C106" s="24"/>
      <c r="D106" s="48"/>
      <c r="E106" s="11"/>
      <c r="F106" s="116"/>
      <c r="G106" s="116"/>
    </row>
    <row r="107" spans="1:12" x14ac:dyDescent="0.2">
      <c r="A107" s="116"/>
      <c r="B107" s="91" t="s">
        <v>340</v>
      </c>
      <c r="C107" s="11"/>
      <c r="D107" s="48"/>
      <c r="E107" s="11"/>
      <c r="F107" s="116"/>
      <c r="G107" s="116"/>
    </row>
    <row r="108" spans="1:12" x14ac:dyDescent="0.2">
      <c r="A108" s="116"/>
      <c r="B108" s="102" t="s">
        <v>174</v>
      </c>
      <c r="C108" s="24"/>
      <c r="D108" s="47"/>
      <c r="E108" s="11"/>
      <c r="F108" s="116"/>
      <c r="G108" s="116"/>
    </row>
    <row r="109" spans="1:12" x14ac:dyDescent="0.2">
      <c r="A109" s="116"/>
      <c r="B109" s="103" t="s">
        <v>341</v>
      </c>
      <c r="C109" s="24"/>
      <c r="D109" s="47"/>
      <c r="E109" s="11"/>
      <c r="F109" s="116"/>
      <c r="G109" s="116"/>
      <c r="H109" s="39"/>
    </row>
    <row r="110" spans="1:12" s="39" customFormat="1" x14ac:dyDescent="0.2">
      <c r="A110" s="123"/>
      <c r="B110" s="90" t="s">
        <v>342</v>
      </c>
      <c r="C110" s="45">
        <f>SUM(C105,C107)</f>
        <v>0</v>
      </c>
      <c r="D110" s="33"/>
      <c r="E110" s="45">
        <f>SUM(E105,E107)</f>
        <v>0</v>
      </c>
      <c r="F110" s="123"/>
      <c r="G110" s="123"/>
      <c r="K110" s="29"/>
      <c r="L110" s="29"/>
    </row>
    <row r="111" spans="1:12" s="39" customFormat="1" x14ac:dyDescent="0.2">
      <c r="A111" s="123"/>
      <c r="B111" s="90"/>
      <c r="C111" s="45"/>
      <c r="D111" s="33"/>
      <c r="E111" s="45"/>
      <c r="F111" s="123"/>
      <c r="G111" s="123"/>
      <c r="K111" s="29"/>
      <c r="L111" s="29"/>
    </row>
    <row r="112" spans="1:12" s="39" customFormat="1" x14ac:dyDescent="0.2">
      <c r="A112" s="123"/>
      <c r="B112" s="90" t="s">
        <v>180</v>
      </c>
      <c r="C112" s="24"/>
      <c r="D112" s="33"/>
      <c r="E112" s="78"/>
      <c r="F112" s="123"/>
      <c r="G112" s="123"/>
      <c r="K112" s="29"/>
      <c r="L112" s="29"/>
    </row>
    <row r="113" spans="1:12" s="39" customFormat="1" ht="7.5" customHeight="1" x14ac:dyDescent="0.2">
      <c r="A113" s="123"/>
      <c r="B113" s="90"/>
      <c r="C113" s="45"/>
      <c r="D113" s="33"/>
      <c r="E113" s="45"/>
      <c r="F113" s="123"/>
      <c r="G113" s="123"/>
      <c r="K113" s="29"/>
      <c r="L113" s="29"/>
    </row>
    <row r="114" spans="1:12" s="39" customFormat="1" x14ac:dyDescent="0.2">
      <c r="A114" s="123"/>
      <c r="B114" s="90" t="s">
        <v>183</v>
      </c>
      <c r="C114" s="23"/>
      <c r="D114" s="33"/>
      <c r="E114" s="78"/>
      <c r="F114" s="123"/>
      <c r="G114" s="123"/>
      <c r="H114" s="29"/>
      <c r="K114" s="29"/>
      <c r="L114" s="29"/>
    </row>
    <row r="115" spans="1:12" ht="7.5" customHeight="1" x14ac:dyDescent="0.2">
      <c r="A115" s="116"/>
      <c r="B115" s="33"/>
      <c r="C115" s="46"/>
      <c r="D115" s="33"/>
      <c r="E115" s="46"/>
      <c r="F115" s="116"/>
      <c r="G115" s="116"/>
      <c r="H115" s="39"/>
    </row>
    <row r="116" spans="1:12" s="39" customFormat="1" x14ac:dyDescent="0.2">
      <c r="A116" s="123"/>
      <c r="B116" s="90" t="s">
        <v>186</v>
      </c>
      <c r="C116" s="45">
        <f>SUM(C99,C101,C103,C110,C112,C114)</f>
        <v>0</v>
      </c>
      <c r="D116" s="33"/>
      <c r="E116" s="45">
        <f>SUM(E99,E101,E103,E110,E112,E114)</f>
        <v>0</v>
      </c>
      <c r="F116" s="123"/>
      <c r="G116" s="123"/>
      <c r="K116" s="29"/>
      <c r="L116" s="29"/>
    </row>
    <row r="117" spans="1:12" s="39" customFormat="1" x14ac:dyDescent="0.2">
      <c r="A117" s="123"/>
      <c r="B117" s="90"/>
      <c r="C117" s="49"/>
      <c r="D117" s="33"/>
      <c r="E117" s="49"/>
      <c r="F117" s="123"/>
      <c r="G117" s="123"/>
      <c r="K117" s="29"/>
      <c r="L117" s="29"/>
    </row>
    <row r="118" spans="1:12" s="39" customFormat="1" x14ac:dyDescent="0.2">
      <c r="A118" s="123"/>
      <c r="B118" s="90" t="s">
        <v>189</v>
      </c>
      <c r="C118" s="50" t="str">
        <f>IF(ROUND((C88-C116)/2,1)=0,"Balansas",C88-C116)</f>
        <v>Balansas</v>
      </c>
      <c r="D118" s="33"/>
      <c r="E118" s="50" t="str">
        <f>IF(ROUND((E88-E116)/2,1)=0,"Balansas",E88-E116)</f>
        <v>Balansas</v>
      </c>
      <c r="F118" s="123"/>
      <c r="G118" s="123"/>
      <c r="H118" s="29"/>
      <c r="K118" s="29"/>
      <c r="L118" s="29"/>
    </row>
    <row r="119" spans="1:12" x14ac:dyDescent="0.2">
      <c r="A119" s="116"/>
      <c r="B119" s="33"/>
      <c r="C119" s="33"/>
      <c r="D119" s="33"/>
      <c r="E119" s="33"/>
      <c r="F119" s="116"/>
      <c r="G119" s="116"/>
    </row>
    <row r="120" spans="1:12" x14ac:dyDescent="0.2">
      <c r="A120" s="116"/>
      <c r="B120" s="33"/>
      <c r="C120" s="33"/>
      <c r="D120" s="33"/>
      <c r="E120" s="33"/>
      <c r="F120" s="116"/>
      <c r="G120" s="116"/>
    </row>
    <row r="121" spans="1:12" x14ac:dyDescent="0.2">
      <c r="A121" s="116"/>
      <c r="B121" s="104" t="s">
        <v>192</v>
      </c>
      <c r="C121" s="55"/>
      <c r="D121" s="48"/>
      <c r="E121" s="80"/>
      <c r="F121" s="116"/>
      <c r="G121" s="116"/>
    </row>
    <row r="122" spans="1:12" x14ac:dyDescent="0.2">
      <c r="A122" s="116"/>
      <c r="B122" s="33"/>
      <c r="C122" s="33"/>
      <c r="D122" s="33"/>
      <c r="E122" s="33"/>
      <c r="F122" s="116"/>
      <c r="G122" s="116"/>
    </row>
    <row r="123" spans="1:12" x14ac:dyDescent="0.2">
      <c r="A123" s="116"/>
      <c r="B123" s="89"/>
      <c r="C123" s="33"/>
      <c r="D123" s="33"/>
      <c r="E123" s="33"/>
      <c r="F123" s="116"/>
      <c r="G123" s="116"/>
    </row>
    <row r="124" spans="1:12" ht="12.75" thickBot="1" x14ac:dyDescent="0.25">
      <c r="A124" s="116"/>
      <c r="B124" s="88" t="s">
        <v>195</v>
      </c>
      <c r="C124" s="36" t="str">
        <f>C53</f>
        <v>2015 metai</v>
      </c>
      <c r="D124" s="36"/>
      <c r="E124" s="36" t="str">
        <f>E53</f>
        <v>2016 metai</v>
      </c>
      <c r="F124" s="116"/>
      <c r="G124" s="116"/>
    </row>
    <row r="125" spans="1:12" x14ac:dyDescent="0.2">
      <c r="A125" s="116"/>
      <c r="B125" s="105" t="s">
        <v>343</v>
      </c>
      <c r="C125" s="61" t="s">
        <v>344</v>
      </c>
      <c r="D125" s="51"/>
      <c r="E125" s="81"/>
      <c r="F125" s="116"/>
      <c r="G125" s="116"/>
    </row>
    <row r="126" spans="1:12" x14ac:dyDescent="0.2">
      <c r="A126" s="116"/>
      <c r="B126" s="106"/>
      <c r="C126" s="51"/>
      <c r="D126" s="51"/>
      <c r="E126" s="51"/>
      <c r="F126" s="116"/>
      <c r="G126" s="116"/>
    </row>
    <row r="127" spans="1:12" ht="24" x14ac:dyDescent="0.2">
      <c r="A127" s="116"/>
      <c r="B127" s="107" t="s">
        <v>197</v>
      </c>
      <c r="C127" s="24"/>
      <c r="D127" s="33"/>
      <c r="E127" s="78"/>
      <c r="F127" s="116"/>
      <c r="G127" s="116"/>
    </row>
    <row r="128" spans="1:12" ht="9" customHeight="1" x14ac:dyDescent="0.2">
      <c r="A128" s="116"/>
      <c r="B128" s="33"/>
      <c r="C128" s="46"/>
      <c r="D128" s="10"/>
      <c r="E128" s="46"/>
      <c r="F128" s="116"/>
      <c r="G128" s="116"/>
    </row>
    <row r="129" spans="1:7" ht="24" x14ac:dyDescent="0.2">
      <c r="A129" s="116"/>
      <c r="B129" s="108" t="s">
        <v>345</v>
      </c>
      <c r="C129" s="23"/>
      <c r="D129" s="48"/>
      <c r="E129" s="78"/>
      <c r="F129" s="116"/>
      <c r="G129" s="116"/>
    </row>
    <row r="130" spans="1:7" x14ac:dyDescent="0.2">
      <c r="A130" s="116"/>
      <c r="B130" s="33"/>
      <c r="C130" s="10"/>
      <c r="D130" s="10"/>
      <c r="E130" s="10"/>
      <c r="F130" s="116"/>
      <c r="G130" s="116"/>
    </row>
    <row r="131" spans="1:7" ht="12.75" thickBot="1" x14ac:dyDescent="0.25">
      <c r="A131" s="116"/>
      <c r="B131" s="88" t="s">
        <v>209</v>
      </c>
      <c r="C131" s="36" t="str">
        <f>C53</f>
        <v>2015 metai</v>
      </c>
      <c r="D131" s="36"/>
      <c r="E131" s="36" t="str">
        <f>E53</f>
        <v>2016 metai</v>
      </c>
      <c r="F131" s="116"/>
      <c r="G131" s="116"/>
    </row>
    <row r="132" spans="1:7" x14ac:dyDescent="0.2">
      <c r="A132" s="116"/>
      <c r="B132" s="109" t="s">
        <v>210</v>
      </c>
      <c r="C132" s="4"/>
      <c r="D132" s="37"/>
      <c r="E132" s="11"/>
      <c r="F132" s="116"/>
      <c r="G132" s="116"/>
    </row>
    <row r="133" spans="1:7" x14ac:dyDescent="0.2">
      <c r="A133" s="116"/>
      <c r="B133" s="110" t="s">
        <v>211</v>
      </c>
      <c r="C133" s="24"/>
      <c r="D133" s="47"/>
      <c r="E133" s="11"/>
      <c r="F133" s="116"/>
      <c r="G133" s="116"/>
    </row>
    <row r="134" spans="1:7" x14ac:dyDescent="0.2">
      <c r="A134" s="116"/>
      <c r="B134" s="109" t="s">
        <v>346</v>
      </c>
      <c r="C134" s="24"/>
      <c r="D134" s="33"/>
      <c r="E134" s="79"/>
      <c r="F134" s="116"/>
      <c r="G134" s="116"/>
    </row>
    <row r="135" spans="1:7" x14ac:dyDescent="0.2">
      <c r="A135" s="116"/>
      <c r="B135" s="109" t="s">
        <v>213</v>
      </c>
      <c r="C135" s="24"/>
      <c r="D135" s="33"/>
      <c r="E135" s="79"/>
      <c r="F135" s="116"/>
      <c r="G135" s="116"/>
    </row>
    <row r="136" spans="1:7" ht="25.5" customHeight="1" x14ac:dyDescent="0.2">
      <c r="A136" s="116"/>
      <c r="B136" s="111" t="s">
        <v>215</v>
      </c>
      <c r="C136" s="33"/>
      <c r="D136" s="10"/>
      <c r="E136" s="33"/>
      <c r="F136" s="116"/>
      <c r="G136" s="116"/>
    </row>
    <row r="137" spans="1:7" ht="12" customHeight="1" thickBot="1" x14ac:dyDescent="0.25">
      <c r="A137" s="116"/>
      <c r="B137" s="112"/>
      <c r="C137" s="52"/>
      <c r="D137" s="52"/>
      <c r="E137" s="52"/>
      <c r="F137" s="116"/>
      <c r="G137" s="116"/>
    </row>
    <row r="138" spans="1:7" ht="12" customHeight="1" thickBot="1" x14ac:dyDescent="0.25">
      <c r="A138" s="116"/>
      <c r="B138" s="88" t="s">
        <v>216</v>
      </c>
      <c r="C138" s="36"/>
      <c r="D138" s="36"/>
      <c r="E138" s="36"/>
      <c r="F138" s="116"/>
      <c r="G138" s="116"/>
    </row>
    <row r="139" spans="1:7" ht="86.25" customHeight="1" x14ac:dyDescent="0.2">
      <c r="A139" s="116"/>
      <c r="B139" s="113" t="s">
        <v>218</v>
      </c>
      <c r="C139" s="557"/>
      <c r="D139" s="557"/>
      <c r="E139" s="557"/>
      <c r="F139" s="116"/>
      <c r="G139" s="116"/>
    </row>
    <row r="140" spans="1:7" x14ac:dyDescent="0.2">
      <c r="A140" s="116"/>
      <c r="B140" s="10"/>
      <c r="C140" s="33"/>
      <c r="D140" s="33"/>
      <c r="E140" s="33"/>
      <c r="F140" s="116"/>
      <c r="G140" s="116"/>
    </row>
    <row r="141" spans="1:7" ht="12.75" thickBot="1" x14ac:dyDescent="0.25">
      <c r="A141" s="116"/>
      <c r="B141" s="125"/>
      <c r="C141" s="53"/>
      <c r="D141" s="53"/>
      <c r="E141" s="53"/>
      <c r="F141" s="116"/>
      <c r="G141" s="116"/>
    </row>
    <row r="142" spans="1:7" ht="13.5" customHeight="1" x14ac:dyDescent="0.2">
      <c r="A142" s="116"/>
      <c r="B142" s="33"/>
      <c r="C142" s="33"/>
      <c r="D142" s="33"/>
      <c r="E142" s="33"/>
      <c r="F142" s="116"/>
      <c r="G142" s="116"/>
    </row>
    <row r="143" spans="1:7" x14ac:dyDescent="0.2">
      <c r="A143" s="116"/>
      <c r="B143" s="30" t="s">
        <v>223</v>
      </c>
      <c r="C143" s="82"/>
      <c r="D143" s="82"/>
      <c r="E143" s="82"/>
      <c r="F143" s="116"/>
      <c r="G143" s="116"/>
    </row>
    <row r="144" spans="1:7" x14ac:dyDescent="0.2">
      <c r="A144" s="116"/>
      <c r="B144" s="33" t="s">
        <v>225</v>
      </c>
      <c r="C144" s="563"/>
      <c r="D144" s="563"/>
      <c r="E144" s="563"/>
      <c r="F144" s="116"/>
      <c r="G144" s="116"/>
    </row>
    <row r="145" spans="1:7" x14ac:dyDescent="0.2">
      <c r="A145" s="116"/>
      <c r="B145" s="33" t="s">
        <v>227</v>
      </c>
      <c r="C145" s="565"/>
      <c r="D145" s="565"/>
      <c r="E145" s="565"/>
      <c r="F145" s="116"/>
      <c r="G145" s="116"/>
    </row>
    <row r="146" spans="1:7" ht="24" x14ac:dyDescent="0.2">
      <c r="A146" s="116"/>
      <c r="B146" s="114" t="s">
        <v>229</v>
      </c>
      <c r="C146" s="545"/>
      <c r="D146" s="545"/>
      <c r="E146" s="545"/>
      <c r="F146" s="116"/>
      <c r="G146" s="116"/>
    </row>
    <row r="147" spans="1:7" ht="30" customHeight="1" x14ac:dyDescent="0.2">
      <c r="A147" s="116"/>
      <c r="B147" s="115" t="s">
        <v>347</v>
      </c>
      <c r="C147" s="555"/>
      <c r="D147" s="555"/>
      <c r="E147" s="555"/>
      <c r="F147" s="116"/>
      <c r="G147" s="116"/>
    </row>
    <row r="148" spans="1:7" ht="1.9" customHeight="1" x14ac:dyDescent="0.2">
      <c r="A148" s="116"/>
      <c r="B148" s="116"/>
      <c r="C148" s="116"/>
      <c r="D148" s="116"/>
      <c r="E148" s="124"/>
      <c r="F148" s="116"/>
      <c r="G148" s="116"/>
    </row>
    <row r="149" spans="1:7" ht="8.25" customHeight="1" x14ac:dyDescent="0.2">
      <c r="A149" s="116"/>
      <c r="B149" s="116"/>
      <c r="C149" s="116"/>
      <c r="D149" s="116"/>
      <c r="E149" s="116"/>
      <c r="F149" s="116"/>
      <c r="G149" s="116"/>
    </row>
  </sheetData>
  <sheetProtection password="DF8B" sheet="1" selectLockedCells="1"/>
  <dataConsolidate/>
  <mergeCells count="33">
    <mergeCell ref="C29:E29"/>
    <mergeCell ref="C30:E30"/>
    <mergeCell ref="C31:E31"/>
    <mergeCell ref="C32:E32"/>
    <mergeCell ref="C9:E9"/>
    <mergeCell ref="C10:E10"/>
    <mergeCell ref="C14:E14"/>
    <mergeCell ref="C27:E27"/>
    <mergeCell ref="C28:E28"/>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145:E145"/>
    <mergeCell ref="C146:E146"/>
    <mergeCell ref="C147:E147"/>
    <mergeCell ref="C50:E50"/>
    <mergeCell ref="C51:E51"/>
    <mergeCell ref="C52:E52"/>
    <mergeCell ref="C139:E139"/>
    <mergeCell ref="C144:E144"/>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D65E7F1F-6FAC-41E2-BD63-2E917209BAE5}"/>
    <dataValidation allowBlank="1" showErrorMessage="1" prompt="Nurodykite pilną įmonės pavadinimą, pvz. Akcinė bendrovė „Pavyzdys“ ar Valstybės įmonė „Pavyzdys“" sqref="C9:E9" xr:uid="{B6B908B3-7B2F-4F72-8B65-825626DB98CD}"/>
    <dataValidation type="whole" allowBlank="1" showErrorMessage="1" prompt="Nurodykite identifikacinį numerį (juridinio asmens kodą)" sqref="D27:E27 C27:C28" xr:uid="{086EA4B6-F021-4D62-B2C5-6FA65F4F491C}">
      <formula1>0</formula1>
      <formula2>9999999999999990000</formula2>
    </dataValidation>
    <dataValidation allowBlank="1" showErrorMessage="1" prompt="Nurodykite įmonės teisinę formą (AB, UAB, VĮ), pasirinkdami iš sąrašo" sqref="C10:E10" xr:uid="{ECF91171-1AB5-4F83-93AD-E50D7B6CA5F7}"/>
    <dataValidation allowBlank="1" showErrorMessage="1" prompt="Nurodykite įmonės teisinį statusą. Jei neatitinka nei vieno iš pateiktų sąraše, pasirinkite „-“" sqref="C14:E14" xr:uid="{D5F1D8AE-B8AD-4E90-878E-1473943D0FA4}"/>
    <dataValidation allowBlank="1" showErrorMessage="1" sqref="B51:B52" xr:uid="{1703621C-1B57-420F-8818-9D6BB282C570}"/>
    <dataValidation allowBlank="1" showErrorMessage="1" prompt="Nurodykite įmonės direktoriaus (generalinio direktoriaus) vardą ir pavardę. VĮ miškų urėdijų prašome nurodyti miškų urėdo vardą ir pavardę. Pareigų nurodyti nereikia." sqref="C31:E31" xr:uid="{524170FA-208F-4A59-AD0D-25A9BF17F53A}"/>
    <dataValidation allowBlank="1" showErrorMessage="1" prompt="Nurodykite įmonės vyr. finansininko (vyr. buhalterio) vardą ir pavardę. Pareigų nurodyti nereikia." sqref="C32:E32" xr:uid="{1937F46A-6309-4E4D-8BF6-1F904A85EE44}"/>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05AF-9ADA-4B28-BB40-C8CB646539A3}">
  <sheetPr codeName="Sheet5">
    <tabColor theme="7" tint="0.59999389629810485"/>
    <pageSetUpPr fitToPage="1"/>
  </sheetPr>
  <dimension ref="A1:O131"/>
  <sheetViews>
    <sheetView showGridLines="0" tabSelected="1" topLeftCell="A40" zoomScaleNormal="100" workbookViewId="0">
      <selection activeCell="H65" sqref="H65"/>
    </sheetView>
  </sheetViews>
  <sheetFormatPr defaultColWidth="0" defaultRowHeight="15" x14ac:dyDescent="0.25"/>
  <cols>
    <col min="1" max="1" width="8.85546875" style="12" customWidth="1"/>
    <col min="2" max="2" width="28.5703125" style="298" customWidth="1"/>
    <col min="3" max="3" width="8.85546875" style="298" customWidth="1"/>
    <col min="4" max="4" width="54.85546875" style="298" customWidth="1"/>
    <col min="5" max="5" width="20.7109375" style="298" bestFit="1" customWidth="1"/>
    <col min="6" max="6" width="15.5703125" style="298" customWidth="1"/>
    <col min="7" max="7" width="20.7109375" style="298" bestFit="1" customWidth="1"/>
    <col min="8" max="8" width="15.42578125" style="298" customWidth="1"/>
    <col min="9" max="9" width="8.85546875" style="298" customWidth="1"/>
    <col min="10" max="10" width="8.85546875" style="12" customWidth="1"/>
    <col min="11" max="14" width="2.7109375" hidden="1" customWidth="1"/>
    <col min="15" max="15" width="21.28515625" hidden="1" customWidth="1"/>
    <col min="16" max="256" width="2.7109375" hidden="1" customWidth="1"/>
    <col min="257" max="16384" width="2.7109375" hidden="1"/>
  </cols>
  <sheetData>
    <row r="1" spans="2:12" ht="22.9" customHeight="1" thickBot="1" x14ac:dyDescent="0.3"/>
    <row r="2" spans="2:12" ht="25.9" customHeight="1" thickTop="1" x14ac:dyDescent="0.25">
      <c r="B2" s="627" t="s">
        <v>401</v>
      </c>
      <c r="C2" s="628"/>
      <c r="D2" s="628"/>
      <c r="E2" s="628"/>
      <c r="F2" s="628"/>
      <c r="G2" s="617" t="s">
        <v>348</v>
      </c>
      <c r="H2" s="617"/>
      <c r="I2" s="618"/>
    </row>
    <row r="3" spans="2:12" ht="70.5" customHeight="1" x14ac:dyDescent="0.25">
      <c r="B3" s="625" t="s">
        <v>576</v>
      </c>
      <c r="C3" s="626"/>
      <c r="D3" s="626"/>
      <c r="E3" s="626"/>
      <c r="F3" s="626"/>
      <c r="G3" s="368" t="s">
        <v>470</v>
      </c>
      <c r="H3" s="307"/>
      <c r="I3" s="299"/>
    </row>
    <row r="4" spans="2:12" s="12" customFormat="1" x14ac:dyDescent="0.25">
      <c r="B4" s="409" t="s">
        <v>7</v>
      </c>
      <c r="C4" s="621" t="str">
        <f>IF(ISBLANK('Finansiniai duomenys'!C8)," ",'Finansiniai duomenys'!C8)</f>
        <v>UAB „Kaišiadorių vandenys“</v>
      </c>
      <c r="D4" s="621"/>
      <c r="E4" s="621"/>
      <c r="F4" s="621"/>
      <c r="G4" s="621"/>
      <c r="H4" s="621"/>
      <c r="I4" s="620"/>
      <c r="K4"/>
    </row>
    <row r="5" spans="2:12" s="12" customFormat="1" x14ac:dyDescent="0.25">
      <c r="B5" s="409" t="s">
        <v>543</v>
      </c>
      <c r="C5" s="619" t="str">
        <f>IFERROR(VLOOKUP(C4,'Finansiniai duomenys'!R2:T232,3,FALSE),"")</f>
        <v>Kaišiadorių rajono savivaldybė</v>
      </c>
      <c r="D5" s="619"/>
      <c r="E5" s="619"/>
      <c r="F5" s="619"/>
      <c r="G5" s="619"/>
      <c r="H5" s="619"/>
      <c r="I5" s="620"/>
      <c r="K5"/>
    </row>
    <row r="6" spans="2:12" s="12" customFormat="1" x14ac:dyDescent="0.25">
      <c r="B6" s="409" t="s">
        <v>13</v>
      </c>
      <c r="C6" s="619">
        <f>IFERROR(VLOOKUP(C4,'Finansiniai duomenys'!R2:T232,2,FALSE),"")</f>
        <v>158834726</v>
      </c>
      <c r="D6" s="619"/>
      <c r="E6" s="619"/>
      <c r="F6" s="619"/>
      <c r="G6" s="619"/>
      <c r="H6" s="619"/>
      <c r="I6" s="620"/>
      <c r="K6"/>
    </row>
    <row r="7" spans="2:12" x14ac:dyDescent="0.25">
      <c r="B7" s="409" t="s">
        <v>20</v>
      </c>
      <c r="C7" s="619" t="str">
        <f>IFERROR(VLOOKUP(C4,'Finansiniai duomenys'!R2:V232,5,FALSE),"")</f>
        <v>Vandentvarka</v>
      </c>
      <c r="D7" s="619"/>
      <c r="E7" s="619"/>
      <c r="F7" s="619"/>
      <c r="G7" s="619"/>
      <c r="H7" s="619"/>
      <c r="I7" s="620"/>
      <c r="L7" s="12"/>
    </row>
    <row r="8" spans="2:12" x14ac:dyDescent="0.25">
      <c r="B8" s="367"/>
      <c r="C8" s="369"/>
      <c r="D8" s="369"/>
      <c r="E8" s="82"/>
      <c r="F8" s="370"/>
      <c r="G8" s="82"/>
      <c r="H8" s="371"/>
      <c r="I8" s="299"/>
      <c r="L8" s="12"/>
    </row>
    <row r="9" spans="2:12" x14ac:dyDescent="0.25">
      <c r="B9" s="367"/>
      <c r="C9" s="369"/>
      <c r="D9" s="369"/>
      <c r="E9" s="82"/>
      <c r="F9" s="370"/>
      <c r="G9" s="82"/>
      <c r="H9" s="371"/>
      <c r="I9" s="299"/>
    </row>
    <row r="10" spans="2:12" x14ac:dyDescent="0.25">
      <c r="B10" s="367"/>
      <c r="C10" s="385"/>
      <c r="D10" s="385"/>
      <c r="E10" s="82"/>
      <c r="F10" s="321"/>
      <c r="G10" s="321"/>
      <c r="H10" s="321"/>
      <c r="I10" s="482"/>
    </row>
    <row r="11" spans="2:12" ht="26.25" customHeight="1" x14ac:dyDescent="0.25">
      <c r="B11" s="480"/>
      <c r="C11" s="471" t="s">
        <v>529</v>
      </c>
      <c r="D11" s="468"/>
      <c r="E11" s="469"/>
      <c r="F11" s="474" t="s">
        <v>562</v>
      </c>
      <c r="G11" s="469"/>
      <c r="H11" s="475" t="s">
        <v>563</v>
      </c>
      <c r="I11" s="470"/>
    </row>
    <row r="12" spans="2:12" ht="18" customHeight="1" x14ac:dyDescent="0.25">
      <c r="B12" s="480"/>
      <c r="C12" s="476" t="s">
        <v>541</v>
      </c>
      <c r="D12" s="385"/>
      <c r="E12" s="82"/>
      <c r="F12" s="82"/>
      <c r="G12" s="82"/>
      <c r="H12" s="82"/>
      <c r="I12" s="299"/>
    </row>
    <row r="13" spans="2:12" x14ac:dyDescent="0.25">
      <c r="B13" s="480"/>
      <c r="C13" s="476" t="s">
        <v>528</v>
      </c>
      <c r="D13" s="385"/>
      <c r="E13" s="82"/>
      <c r="F13" s="522">
        <f>'Finansiniai duomenys'!C34</f>
        <v>2713.3</v>
      </c>
      <c r="G13" s="82"/>
      <c r="H13" s="522">
        <f>'Finansiniai duomenys'!E34</f>
        <v>2912.1</v>
      </c>
      <c r="I13" s="299"/>
    </row>
    <row r="14" spans="2:12" x14ac:dyDescent="0.25">
      <c r="B14" s="480"/>
      <c r="C14" s="478" t="s">
        <v>530</v>
      </c>
      <c r="D14" s="524" t="s">
        <v>615</v>
      </c>
      <c r="E14" s="82"/>
      <c r="F14" s="523">
        <v>1248.5999999999999</v>
      </c>
      <c r="G14" s="82"/>
      <c r="H14" s="523">
        <v>1129.8</v>
      </c>
      <c r="I14" s="299"/>
    </row>
    <row r="15" spans="2:12" x14ac:dyDescent="0.25">
      <c r="B15" s="480"/>
      <c r="C15" s="478" t="s">
        <v>531</v>
      </c>
      <c r="D15" s="524" t="s">
        <v>616</v>
      </c>
      <c r="E15" s="82"/>
      <c r="F15" s="523">
        <v>1464.7</v>
      </c>
      <c r="G15" s="82"/>
      <c r="H15" s="523">
        <v>1782.3</v>
      </c>
      <c r="I15" s="299"/>
    </row>
    <row r="16" spans="2:12" x14ac:dyDescent="0.25">
      <c r="B16" s="480"/>
      <c r="C16" s="478" t="s">
        <v>532</v>
      </c>
      <c r="D16" s="524"/>
      <c r="E16" s="82"/>
      <c r="F16" s="523"/>
      <c r="G16" s="82"/>
      <c r="H16" s="523"/>
      <c r="I16" s="299"/>
    </row>
    <row r="17" spans="2:15" x14ac:dyDescent="0.25">
      <c r="B17" s="480"/>
      <c r="C17" s="478" t="s">
        <v>533</v>
      </c>
      <c r="D17" s="524"/>
      <c r="E17" s="82"/>
      <c r="F17" s="523"/>
      <c r="G17" s="82"/>
      <c r="H17" s="523"/>
      <c r="I17" s="299"/>
    </row>
    <row r="18" spans="2:15" x14ac:dyDescent="0.25">
      <c r="B18" s="480"/>
      <c r="C18" s="478" t="s">
        <v>534</v>
      </c>
      <c r="D18" s="524"/>
      <c r="E18" s="82"/>
      <c r="F18" s="523"/>
      <c r="G18" s="82"/>
      <c r="H18" s="523"/>
      <c r="I18" s="299"/>
    </row>
    <row r="19" spans="2:15" x14ac:dyDescent="0.25">
      <c r="B19" s="480"/>
      <c r="C19" s="478" t="s">
        <v>535</v>
      </c>
      <c r="D19" s="524"/>
      <c r="E19" s="82"/>
      <c r="F19" s="523"/>
      <c r="G19" s="82"/>
      <c r="H19" s="523"/>
      <c r="I19" s="299"/>
    </row>
    <row r="20" spans="2:15" x14ac:dyDescent="0.25">
      <c r="B20" s="480"/>
      <c r="C20" s="478" t="s">
        <v>536</v>
      </c>
      <c r="D20" s="524"/>
      <c r="E20" s="82"/>
      <c r="F20" s="523"/>
      <c r="G20" s="82"/>
      <c r="H20" s="523"/>
      <c r="I20" s="299"/>
    </row>
    <row r="21" spans="2:15" x14ac:dyDescent="0.25">
      <c r="B21" s="480"/>
      <c r="C21" s="478" t="s">
        <v>537</v>
      </c>
      <c r="D21" s="524"/>
      <c r="E21" s="82"/>
      <c r="F21" s="523"/>
      <c r="G21" s="82"/>
      <c r="H21" s="523"/>
      <c r="I21" s="299"/>
    </row>
    <row r="22" spans="2:15" x14ac:dyDescent="0.25">
      <c r="B22" s="480"/>
      <c r="C22" s="478" t="s">
        <v>539</v>
      </c>
      <c r="D22" s="524"/>
      <c r="E22" s="82"/>
      <c r="F22" s="523"/>
      <c r="G22" s="82"/>
      <c r="H22" s="523"/>
      <c r="I22" s="299"/>
    </row>
    <row r="23" spans="2:15" x14ac:dyDescent="0.25">
      <c r="B23" s="480"/>
      <c r="C23" s="478" t="s">
        <v>540</v>
      </c>
      <c r="D23" s="524"/>
      <c r="E23" s="82"/>
      <c r="F23" s="523"/>
      <c r="G23" s="82"/>
      <c r="H23" s="523"/>
      <c r="I23" s="299"/>
    </row>
    <row r="24" spans="2:15" x14ac:dyDescent="0.25">
      <c r="B24" s="480"/>
      <c r="C24" s="477" t="s">
        <v>538</v>
      </c>
      <c r="D24" s="385"/>
      <c r="E24" s="82"/>
      <c r="F24" s="522">
        <f>F13-F14-F15-F16-F17-F18-F19-F20-F21-F22-F23</f>
        <v>2.2737367544323206E-13</v>
      </c>
      <c r="G24" s="82"/>
      <c r="H24" s="522">
        <f>H13-H14-H15-H16-H17-H18-H19-H20-H21-H22-H23</f>
        <v>0</v>
      </c>
      <c r="I24" s="299"/>
    </row>
    <row r="25" spans="2:15" ht="15.75" thickBot="1" x14ac:dyDescent="0.3">
      <c r="B25" s="367"/>
      <c r="C25" s="472"/>
      <c r="D25" s="473"/>
      <c r="E25" s="383"/>
      <c r="F25" s="383"/>
      <c r="G25" s="383"/>
      <c r="H25" s="383"/>
      <c r="I25" s="384"/>
    </row>
    <row r="26" spans="2:15" ht="16.5" thickTop="1" thickBot="1" x14ac:dyDescent="0.3">
      <c r="B26" s="367"/>
      <c r="C26" s="385"/>
      <c r="D26" s="385"/>
      <c r="E26" s="82"/>
      <c r="F26" s="82"/>
      <c r="G26" s="82"/>
      <c r="H26" s="82"/>
      <c r="I26" s="299"/>
    </row>
    <row r="27" spans="2:15" ht="39.75" customHeight="1" thickTop="1" thickBot="1" x14ac:dyDescent="0.3">
      <c r="B27" s="367"/>
      <c r="C27" s="629" t="s">
        <v>613</v>
      </c>
      <c r="D27" s="630"/>
      <c r="E27" s="630"/>
      <c r="F27" s="630"/>
      <c r="G27" s="630"/>
      <c r="H27" s="630"/>
      <c r="I27" s="631"/>
      <c r="J27" s="501"/>
      <c r="O27" s="514" t="s">
        <v>609</v>
      </c>
    </row>
    <row r="28" spans="2:15" ht="27.75" customHeight="1" thickBot="1" x14ac:dyDescent="0.3">
      <c r="B28" s="367"/>
      <c r="C28" s="622" t="s">
        <v>590</v>
      </c>
      <c r="D28" s="623"/>
      <c r="E28" s="623"/>
      <c r="F28" s="624"/>
      <c r="G28" s="624"/>
      <c r="H28" s="624"/>
      <c r="I28" s="515"/>
      <c r="O28" s="502" t="s">
        <v>591</v>
      </c>
    </row>
    <row r="29" spans="2:15" ht="27.75" customHeight="1" thickBot="1" x14ac:dyDescent="0.3">
      <c r="B29" s="367"/>
      <c r="C29" s="615" t="s">
        <v>602</v>
      </c>
      <c r="D29" s="616"/>
      <c r="E29" s="616"/>
      <c r="F29" s="624"/>
      <c r="G29" s="624"/>
      <c r="H29" s="624"/>
      <c r="I29" s="515"/>
      <c r="O29" s="521" t="s">
        <v>592</v>
      </c>
    </row>
    <row r="30" spans="2:15" ht="27.75" customHeight="1" thickBot="1" x14ac:dyDescent="0.3">
      <c r="B30" s="367"/>
      <c r="C30" s="615" t="s">
        <v>603</v>
      </c>
      <c r="D30" s="616"/>
      <c r="E30" s="616"/>
      <c r="F30" s="624"/>
      <c r="G30" s="624"/>
      <c r="H30" s="624"/>
      <c r="I30" s="515"/>
      <c r="O30" s="503" t="s">
        <v>593</v>
      </c>
    </row>
    <row r="31" spans="2:15" ht="15.75" customHeight="1" thickBot="1" x14ac:dyDescent="0.3">
      <c r="B31" s="367"/>
      <c r="C31" s="615" t="s">
        <v>610</v>
      </c>
      <c r="D31" s="616"/>
      <c r="E31" s="616"/>
      <c r="F31" s="616"/>
      <c r="G31" s="516"/>
      <c r="H31" s="516"/>
      <c r="I31" s="515"/>
    </row>
    <row r="32" spans="2:15" ht="15.75" thickBot="1" x14ac:dyDescent="0.3">
      <c r="B32" s="367"/>
      <c r="C32" s="635" t="s">
        <v>604</v>
      </c>
      <c r="D32" s="636"/>
      <c r="E32" s="636"/>
      <c r="F32" s="82"/>
      <c r="G32" s="523"/>
      <c r="H32" s="82"/>
      <c r="I32" s="299"/>
    </row>
    <row r="33" spans="2:15" ht="15.75" thickBot="1" x14ac:dyDescent="0.3">
      <c r="B33" s="367"/>
      <c r="C33" s="635" t="s">
        <v>605</v>
      </c>
      <c r="D33" s="636"/>
      <c r="E33" s="636"/>
      <c r="F33" s="82"/>
      <c r="G33" s="523"/>
      <c r="H33" s="82"/>
      <c r="I33" s="299"/>
      <c r="O33" s="504" t="s">
        <v>594</v>
      </c>
    </row>
    <row r="34" spans="2:15" ht="15.75" thickBot="1" x14ac:dyDescent="0.3">
      <c r="B34" s="367"/>
      <c r="C34" s="635" t="s">
        <v>606</v>
      </c>
      <c r="D34" s="636"/>
      <c r="E34" s="636"/>
      <c r="F34" s="82"/>
      <c r="G34" s="523"/>
      <c r="H34" s="82"/>
      <c r="I34" s="299"/>
      <c r="O34" s="505" t="s">
        <v>595</v>
      </c>
    </row>
    <row r="35" spans="2:15" ht="15.75" thickBot="1" x14ac:dyDescent="0.3">
      <c r="B35" s="367"/>
      <c r="C35" s="635" t="s">
        <v>607</v>
      </c>
      <c r="D35" s="636"/>
      <c r="E35" s="636"/>
      <c r="F35" s="82"/>
      <c r="G35" s="523"/>
      <c r="H35" s="82"/>
      <c r="I35" s="299"/>
      <c r="O35" s="506" t="s">
        <v>596</v>
      </c>
    </row>
    <row r="36" spans="2:15" ht="15.75" thickBot="1" x14ac:dyDescent="0.3">
      <c r="B36" s="367"/>
      <c r="C36" s="637" t="s">
        <v>608</v>
      </c>
      <c r="D36" s="638"/>
      <c r="E36" s="638"/>
      <c r="F36" s="517"/>
      <c r="G36" s="523"/>
      <c r="H36" s="517"/>
      <c r="I36" s="518"/>
      <c r="O36" s="507" t="s">
        <v>597</v>
      </c>
    </row>
    <row r="37" spans="2:15" ht="63" customHeight="1" thickBot="1" x14ac:dyDescent="0.3">
      <c r="B37" s="519"/>
      <c r="C37" s="632" t="s">
        <v>611</v>
      </c>
      <c r="D37" s="633"/>
      <c r="E37" s="633"/>
      <c r="F37" s="634"/>
      <c r="G37" s="634"/>
      <c r="H37" s="634"/>
      <c r="I37" s="520"/>
      <c r="O37" s="508" t="s">
        <v>612</v>
      </c>
    </row>
    <row r="38" spans="2:15" ht="16.5" thickTop="1" thickBot="1" x14ac:dyDescent="0.3">
      <c r="B38" s="367"/>
      <c r="C38" s="385"/>
      <c r="D38" s="385"/>
      <c r="E38" s="82"/>
      <c r="F38" s="82"/>
      <c r="G38" s="82"/>
      <c r="H38" s="82"/>
      <c r="I38" s="299"/>
    </row>
    <row r="39" spans="2:15" ht="25.5" thickTop="1" thickBot="1" x14ac:dyDescent="0.3">
      <c r="B39" s="367"/>
      <c r="C39" s="490" t="s">
        <v>385</v>
      </c>
      <c r="D39" s="491"/>
      <c r="E39" s="492"/>
      <c r="F39" s="410" t="s">
        <v>562</v>
      </c>
      <c r="G39" s="488"/>
      <c r="H39" s="487" t="s">
        <v>563</v>
      </c>
      <c r="I39" s="493"/>
      <c r="O39" s="510" t="s">
        <v>598</v>
      </c>
    </row>
    <row r="40" spans="2:15" ht="15.75" thickBot="1" x14ac:dyDescent="0.3">
      <c r="B40" s="367"/>
      <c r="C40" s="489" t="s">
        <v>520</v>
      </c>
      <c r="D40" s="416"/>
      <c r="E40" s="417"/>
      <c r="F40" s="526"/>
      <c r="G40" s="486"/>
      <c r="H40" s="527"/>
      <c r="I40" s="484"/>
      <c r="O40" s="511" t="s">
        <v>599</v>
      </c>
    </row>
    <row r="41" spans="2:15" ht="15.75" thickBot="1" x14ac:dyDescent="0.3">
      <c r="B41" s="367"/>
      <c r="C41" s="444" t="s">
        <v>523</v>
      </c>
      <c r="D41" s="445"/>
      <c r="E41" s="446"/>
      <c r="F41" s="485"/>
      <c r="G41" s="448"/>
      <c r="H41" s="447"/>
      <c r="I41" s="449"/>
      <c r="O41" s="512" t="s">
        <v>600</v>
      </c>
    </row>
    <row r="42" spans="2:15" ht="15.75" thickBot="1" x14ac:dyDescent="0.3">
      <c r="B42" s="367"/>
      <c r="C42" s="367" t="s">
        <v>512</v>
      </c>
      <c r="D42" s="82"/>
      <c r="E42" s="82"/>
      <c r="F42" s="523"/>
      <c r="G42" s="82"/>
      <c r="H42" s="523"/>
      <c r="I42" s="299"/>
      <c r="O42" s="513" t="s">
        <v>601</v>
      </c>
    </row>
    <row r="43" spans="2:15" ht="15.75" thickBot="1" x14ac:dyDescent="0.3">
      <c r="B43" s="367"/>
      <c r="C43" s="367" t="s">
        <v>515</v>
      </c>
      <c r="D43" s="82"/>
      <c r="E43" s="82"/>
      <c r="F43" s="523"/>
      <c r="G43" s="82"/>
      <c r="H43" s="523"/>
      <c r="I43" s="299"/>
      <c r="O43" s="509" t="s">
        <v>612</v>
      </c>
    </row>
    <row r="44" spans="2:15" x14ac:dyDescent="0.25">
      <c r="B44" s="367"/>
      <c r="C44" s="367" t="s">
        <v>513</v>
      </c>
      <c r="D44" s="82"/>
      <c r="E44" s="82"/>
      <c r="F44" s="523"/>
      <c r="G44" s="82"/>
      <c r="H44" s="523"/>
      <c r="I44" s="299"/>
    </row>
    <row r="45" spans="2:15" x14ac:dyDescent="0.25">
      <c r="B45" s="367"/>
      <c r="C45" s="367" t="s">
        <v>517</v>
      </c>
      <c r="D45" s="82"/>
      <c r="E45" s="82"/>
      <c r="F45" s="523"/>
      <c r="G45" s="82"/>
      <c r="H45" s="523"/>
      <c r="I45" s="299"/>
    </row>
    <row r="46" spans="2:15" ht="15.75" thickBot="1" x14ac:dyDescent="0.3">
      <c r="B46" s="367"/>
      <c r="C46" s="377" t="s">
        <v>514</v>
      </c>
      <c r="D46" s="378"/>
      <c r="E46" s="378"/>
      <c r="F46" s="528"/>
      <c r="G46" s="378"/>
      <c r="H46" s="528"/>
      <c r="I46" s="379"/>
    </row>
    <row r="47" spans="2:15" ht="15.75" thickBot="1" x14ac:dyDescent="0.3">
      <c r="B47" s="367"/>
      <c r="C47" s="425" t="s">
        <v>516</v>
      </c>
      <c r="D47" s="419"/>
      <c r="E47" s="419"/>
      <c r="F47" s="529"/>
      <c r="G47" s="419"/>
      <c r="H47" s="526"/>
      <c r="I47" s="430"/>
    </row>
    <row r="48" spans="2:15" ht="15.75" thickBot="1" x14ac:dyDescent="0.3">
      <c r="B48" s="367"/>
      <c r="C48" s="442" t="s">
        <v>518</v>
      </c>
      <c r="D48" s="419"/>
      <c r="E48" s="419"/>
      <c r="F48" s="526"/>
      <c r="G48" s="419"/>
      <c r="H48" s="526"/>
      <c r="I48" s="443"/>
    </row>
    <row r="49" spans="2:10" ht="15.75" thickBot="1" x14ac:dyDescent="0.3">
      <c r="B49" s="367"/>
      <c r="C49" s="382" t="s">
        <v>519</v>
      </c>
      <c r="D49" s="383"/>
      <c r="E49" s="383"/>
      <c r="F49" s="529"/>
      <c r="G49" s="383"/>
      <c r="H49" s="529"/>
      <c r="I49" s="384"/>
    </row>
    <row r="50" spans="2:10" ht="16.5" thickTop="1" thickBot="1" x14ac:dyDescent="0.3">
      <c r="B50" s="367"/>
      <c r="C50" s="450"/>
      <c r="D50" s="82"/>
      <c r="E50" s="82"/>
      <c r="F50" s="494"/>
      <c r="G50" s="82"/>
      <c r="H50" s="494"/>
      <c r="I50" s="299"/>
    </row>
    <row r="51" spans="2:10" ht="25.5" thickTop="1" thickBot="1" x14ac:dyDescent="0.3">
      <c r="B51" s="481"/>
      <c r="C51" s="433" t="s">
        <v>384</v>
      </c>
      <c r="D51" s="387"/>
      <c r="E51" s="388"/>
      <c r="F51" s="410" t="s">
        <v>562</v>
      </c>
      <c r="G51" s="390"/>
      <c r="H51" s="487" t="s">
        <v>563</v>
      </c>
      <c r="I51" s="391"/>
    </row>
    <row r="52" spans="2:10" ht="15.75" thickTop="1" x14ac:dyDescent="0.25">
      <c r="B52" s="480"/>
      <c r="C52" s="380" t="s">
        <v>505</v>
      </c>
      <c r="D52" s="381"/>
      <c r="E52" s="65"/>
      <c r="F52" s="530"/>
      <c r="G52" s="413"/>
      <c r="H52" s="533"/>
      <c r="I52" s="483"/>
    </row>
    <row r="53" spans="2:10" ht="15.75" thickBot="1" x14ac:dyDescent="0.3">
      <c r="B53" s="480"/>
      <c r="C53" s="378" t="s">
        <v>506</v>
      </c>
      <c r="D53" s="416"/>
      <c r="E53" s="417"/>
      <c r="F53" s="531"/>
      <c r="G53" s="418"/>
      <c r="H53" s="531"/>
      <c r="I53" s="484"/>
    </row>
    <row r="54" spans="2:10" ht="15.75" thickBot="1" x14ac:dyDescent="0.3">
      <c r="B54" s="480"/>
      <c r="C54" s="419" t="s">
        <v>507</v>
      </c>
      <c r="D54" s="419"/>
      <c r="E54" s="419"/>
      <c r="F54" s="532"/>
      <c r="G54" s="419"/>
      <c r="H54" s="532"/>
      <c r="I54" s="430"/>
    </row>
    <row r="55" spans="2:10" x14ac:dyDescent="0.25">
      <c r="B55" s="480"/>
      <c r="C55" s="82" t="s">
        <v>511</v>
      </c>
      <c r="D55" s="82"/>
      <c r="E55" s="82"/>
      <c r="F55" s="533"/>
      <c r="G55" s="82"/>
      <c r="H55" s="533"/>
      <c r="I55" s="299"/>
    </row>
    <row r="56" spans="2:10" x14ac:dyDescent="0.25">
      <c r="B56" s="480"/>
      <c r="C56" s="82" t="s">
        <v>508</v>
      </c>
      <c r="D56" s="82"/>
      <c r="E56" s="82"/>
      <c r="F56" s="534"/>
      <c r="G56" s="82"/>
      <c r="H56" s="534"/>
      <c r="I56" s="299"/>
    </row>
    <row r="57" spans="2:10" x14ac:dyDescent="0.25">
      <c r="B57" s="480"/>
      <c r="C57" s="82" t="s">
        <v>578</v>
      </c>
      <c r="D57" s="82"/>
      <c r="E57" s="82"/>
      <c r="F57" s="534"/>
      <c r="G57" s="82"/>
      <c r="H57" s="534"/>
      <c r="I57" s="299"/>
    </row>
    <row r="58" spans="2:10" x14ac:dyDescent="0.25">
      <c r="B58" s="480"/>
      <c r="C58" s="82" t="s">
        <v>583</v>
      </c>
      <c r="D58" s="82"/>
      <c r="E58" s="82"/>
      <c r="F58" s="534"/>
      <c r="G58" s="82"/>
      <c r="H58" s="534"/>
      <c r="I58" s="299"/>
    </row>
    <row r="59" spans="2:10" ht="15.75" thickBot="1" x14ac:dyDescent="0.3">
      <c r="B59" s="480"/>
      <c r="C59" s="479" t="s">
        <v>577</v>
      </c>
      <c r="D59" s="378"/>
      <c r="E59" s="378"/>
      <c r="F59" s="535"/>
      <c r="G59" s="378"/>
      <c r="H59" s="531"/>
      <c r="I59" s="379"/>
    </row>
    <row r="60" spans="2:10" x14ac:dyDescent="0.25">
      <c r="B60" s="480"/>
      <c r="C60" s="82" t="s">
        <v>509</v>
      </c>
      <c r="D60" s="82"/>
      <c r="E60" s="82"/>
      <c r="F60" s="533"/>
      <c r="G60" s="82"/>
      <c r="H60" s="530"/>
      <c r="I60" s="299"/>
    </row>
    <row r="61" spans="2:10" ht="15.75" thickBot="1" x14ac:dyDescent="0.3">
      <c r="B61" s="480"/>
      <c r="C61" s="378" t="s">
        <v>510</v>
      </c>
      <c r="D61" s="378"/>
      <c r="E61" s="378"/>
      <c r="F61" s="531"/>
      <c r="G61" s="378"/>
      <c r="H61" s="535"/>
      <c r="I61" s="379"/>
    </row>
    <row r="62" spans="2:10" ht="15.75" thickBot="1" x14ac:dyDescent="0.3">
      <c r="B62" s="480"/>
      <c r="C62" s="378" t="s">
        <v>547</v>
      </c>
      <c r="D62" s="378"/>
      <c r="E62" s="378"/>
      <c r="F62" s="532"/>
      <c r="G62" s="378"/>
      <c r="H62" s="536"/>
      <c r="I62" s="379"/>
    </row>
    <row r="63" spans="2:10" ht="15.75" thickBot="1" x14ac:dyDescent="0.3">
      <c r="B63" s="367"/>
      <c r="C63" s="82"/>
      <c r="D63" s="82"/>
      <c r="E63" s="82"/>
      <c r="F63" s="415"/>
      <c r="G63" s="82"/>
      <c r="H63" s="500"/>
      <c r="I63" s="384"/>
    </row>
    <row r="64" spans="2:10" ht="25.5" thickTop="1" thickBot="1" x14ac:dyDescent="0.3">
      <c r="B64" s="367"/>
      <c r="C64" s="372" t="s">
        <v>383</v>
      </c>
      <c r="D64" s="373"/>
      <c r="E64" s="374"/>
      <c r="F64" s="487" t="s">
        <v>562</v>
      </c>
      <c r="G64" s="411"/>
      <c r="H64" s="410" t="s">
        <v>563</v>
      </c>
      <c r="I64" s="412"/>
      <c r="J64" s="432"/>
    </row>
    <row r="65" spans="1:9" ht="15.75" thickBot="1" x14ac:dyDescent="0.3">
      <c r="B65" s="367"/>
      <c r="C65" s="377" t="s">
        <v>542</v>
      </c>
      <c r="D65" s="378"/>
      <c r="E65" s="378"/>
      <c r="F65" s="526">
        <v>3989.7</v>
      </c>
      <c r="G65" s="378"/>
      <c r="H65" s="526"/>
      <c r="I65" s="379"/>
    </row>
    <row r="66" spans="1:9" x14ac:dyDescent="0.25">
      <c r="B66" s="367"/>
      <c r="C66" s="431" t="s">
        <v>521</v>
      </c>
      <c r="D66" s="300"/>
      <c r="E66" s="300"/>
      <c r="F66" s="537">
        <v>256.7</v>
      </c>
      <c r="G66" s="300"/>
      <c r="H66" s="537">
        <v>256.7</v>
      </c>
      <c r="I66" s="376"/>
    </row>
    <row r="67" spans="1:9" ht="15.75" thickBot="1" x14ac:dyDescent="0.3">
      <c r="B67" s="367"/>
      <c r="C67" s="434" t="s">
        <v>522</v>
      </c>
      <c r="D67" s="378"/>
      <c r="E67" s="378"/>
      <c r="F67" s="538">
        <v>222.1</v>
      </c>
      <c r="G67" s="378"/>
      <c r="H67" s="538">
        <v>222.1</v>
      </c>
      <c r="I67" s="435"/>
    </row>
    <row r="68" spans="1:9" x14ac:dyDescent="0.25">
      <c r="B68" s="367"/>
      <c r="C68" s="431" t="s">
        <v>524</v>
      </c>
      <c r="D68" s="300"/>
      <c r="E68" s="82"/>
      <c r="F68" s="537">
        <v>816.1</v>
      </c>
      <c r="G68" s="82"/>
      <c r="H68" s="537">
        <v>812.18799999999999</v>
      </c>
      <c r="I68" s="376"/>
    </row>
    <row r="69" spans="1:9" ht="15.75" thickBot="1" x14ac:dyDescent="0.3">
      <c r="B69" s="367"/>
      <c r="C69" s="434" t="s">
        <v>525</v>
      </c>
      <c r="D69" s="378"/>
      <c r="E69" s="378"/>
      <c r="F69" s="538">
        <v>322.89999999999998</v>
      </c>
      <c r="G69" s="378"/>
      <c r="H69" s="538">
        <v>344.35899999999998</v>
      </c>
      <c r="I69" s="435"/>
    </row>
    <row r="70" spans="1:9" x14ac:dyDescent="0.25">
      <c r="B70" s="367"/>
      <c r="C70" s="431" t="s">
        <v>526</v>
      </c>
      <c r="D70" s="300"/>
      <c r="E70" s="300"/>
      <c r="F70" s="537">
        <v>1512.4</v>
      </c>
      <c r="G70" s="300"/>
      <c r="H70" s="537">
        <v>1626.9480000000001</v>
      </c>
      <c r="I70" s="376"/>
    </row>
    <row r="71" spans="1:9" ht="15.75" thickBot="1" x14ac:dyDescent="0.3">
      <c r="B71" s="367"/>
      <c r="C71" s="434" t="s">
        <v>527</v>
      </c>
      <c r="D71" s="300"/>
      <c r="E71" s="300"/>
      <c r="F71" s="523">
        <v>1574</v>
      </c>
      <c r="G71" s="300"/>
      <c r="H71" s="523">
        <v>1682.5029999999999</v>
      </c>
      <c r="I71" s="376"/>
    </row>
    <row r="72" spans="1:9" ht="15.75" thickBot="1" x14ac:dyDescent="0.3">
      <c r="B72" s="367"/>
      <c r="C72" s="444" t="s">
        <v>523</v>
      </c>
      <c r="D72" s="445"/>
      <c r="E72" s="446"/>
      <c r="F72" s="447"/>
      <c r="G72" s="448"/>
      <c r="H72" s="447"/>
      <c r="I72" s="449"/>
    </row>
    <row r="73" spans="1:9" x14ac:dyDescent="0.25">
      <c r="B73" s="480"/>
      <c r="C73" s="82" t="s">
        <v>548</v>
      </c>
      <c r="D73" s="300"/>
      <c r="E73" s="300"/>
      <c r="F73" s="523">
        <v>24345.200000000001</v>
      </c>
      <c r="G73" s="300"/>
      <c r="H73" s="538">
        <v>23602</v>
      </c>
      <c r="I73" s="376"/>
    </row>
    <row r="74" spans="1:9" x14ac:dyDescent="0.25">
      <c r="B74" s="480"/>
      <c r="C74" s="82" t="s">
        <v>549</v>
      </c>
      <c r="D74" s="300"/>
      <c r="E74" s="300"/>
      <c r="F74" s="523">
        <v>26185.9</v>
      </c>
      <c r="G74" s="300"/>
      <c r="H74" s="523">
        <v>25349.1</v>
      </c>
      <c r="I74" s="376"/>
    </row>
    <row r="75" spans="1:9" x14ac:dyDescent="0.25">
      <c r="B75" s="480"/>
      <c r="C75" s="82" t="s">
        <v>550</v>
      </c>
      <c r="D75" s="300"/>
      <c r="E75" s="300"/>
      <c r="F75" s="523">
        <v>1833.5</v>
      </c>
      <c r="G75" s="300"/>
      <c r="H75" s="523">
        <v>1740</v>
      </c>
      <c r="I75" s="376"/>
    </row>
    <row r="76" spans="1:9" ht="15.75" thickBot="1" x14ac:dyDescent="0.3">
      <c r="B76" s="480"/>
      <c r="C76" s="434" t="s">
        <v>551</v>
      </c>
      <c r="D76" s="378"/>
      <c r="E76" s="378"/>
      <c r="F76" s="528">
        <v>128</v>
      </c>
      <c r="G76" s="378"/>
      <c r="H76" s="528">
        <v>129</v>
      </c>
      <c r="I76" s="435"/>
    </row>
    <row r="77" spans="1:9" ht="15.75" thickBot="1" x14ac:dyDescent="0.3">
      <c r="B77" s="480"/>
      <c r="C77" s="479" t="s">
        <v>579</v>
      </c>
      <c r="D77" s="451"/>
      <c r="E77" s="451"/>
      <c r="F77" s="526">
        <v>9465</v>
      </c>
      <c r="G77" s="451"/>
      <c r="H77" s="526">
        <v>9683</v>
      </c>
      <c r="I77" s="435"/>
    </row>
    <row r="78" spans="1:9" ht="15.75" thickBot="1" x14ac:dyDescent="0.3">
      <c r="B78" s="367"/>
      <c r="C78" s="82"/>
      <c r="D78" s="415"/>
      <c r="E78" s="415"/>
      <c r="F78" s="415"/>
      <c r="G78" s="415"/>
      <c r="H78" s="415"/>
      <c r="I78" s="299"/>
    </row>
    <row r="79" spans="1:9" ht="24.75" thickTop="1" x14ac:dyDescent="0.25">
      <c r="B79" s="367"/>
      <c r="C79" s="386" t="s">
        <v>46</v>
      </c>
      <c r="D79" s="387"/>
      <c r="E79" s="388"/>
      <c r="F79" s="389" t="s">
        <v>562</v>
      </c>
      <c r="G79" s="390"/>
      <c r="H79" s="389" t="s">
        <v>563</v>
      </c>
      <c r="I79" s="391"/>
    </row>
    <row r="80" spans="1:9" ht="27" customHeight="1" thickBot="1" x14ac:dyDescent="0.3">
      <c r="A80" s="401"/>
      <c r="B80" s="367"/>
      <c r="C80" s="420" t="s">
        <v>490</v>
      </c>
      <c r="D80" s="421"/>
      <c r="E80" s="422"/>
      <c r="F80" s="538"/>
      <c r="G80" s="423"/>
      <c r="H80" s="538"/>
      <c r="I80" s="424"/>
    </row>
    <row r="81" spans="1:9" ht="15.75" thickBot="1" x14ac:dyDescent="0.3">
      <c r="A81" s="401"/>
      <c r="B81" s="367"/>
      <c r="C81" s="425" t="s">
        <v>489</v>
      </c>
      <c r="D81" s="426"/>
      <c r="E81" s="427"/>
      <c r="F81" s="526"/>
      <c r="G81" s="428"/>
      <c r="H81" s="540"/>
      <c r="I81" s="429"/>
    </row>
    <row r="82" spans="1:9" x14ac:dyDescent="0.25">
      <c r="A82" s="401"/>
      <c r="B82" s="367"/>
      <c r="C82" s="367" t="s">
        <v>556</v>
      </c>
      <c r="D82" s="82"/>
      <c r="E82" s="82"/>
      <c r="F82" s="527"/>
      <c r="G82" s="82"/>
      <c r="H82" s="537"/>
      <c r="I82" s="299"/>
    </row>
    <row r="83" spans="1:9" x14ac:dyDescent="0.25">
      <c r="A83" s="401"/>
      <c r="B83" s="367"/>
      <c r="C83" s="367" t="s">
        <v>382</v>
      </c>
      <c r="D83" s="82"/>
      <c r="E83" s="82"/>
      <c r="F83" s="523"/>
      <c r="G83" s="82"/>
      <c r="H83" s="523"/>
      <c r="I83" s="299"/>
    </row>
    <row r="84" spans="1:9" x14ac:dyDescent="0.25">
      <c r="A84" s="401"/>
      <c r="B84" s="367"/>
      <c r="C84" s="367" t="s">
        <v>394</v>
      </c>
      <c r="D84" s="82"/>
      <c r="E84" s="82"/>
      <c r="F84" s="523"/>
      <c r="G84" s="82"/>
      <c r="H84" s="523"/>
      <c r="I84" s="299"/>
    </row>
    <row r="85" spans="1:9" x14ac:dyDescent="0.25">
      <c r="A85" s="401"/>
      <c r="B85" s="367"/>
      <c r="C85" s="367" t="s">
        <v>395</v>
      </c>
      <c r="D85" s="82"/>
      <c r="E85" s="82"/>
      <c r="F85" s="523"/>
      <c r="G85" s="82"/>
      <c r="H85" s="523"/>
      <c r="I85" s="299"/>
    </row>
    <row r="86" spans="1:9" x14ac:dyDescent="0.25">
      <c r="A86" s="401"/>
      <c r="B86" s="367"/>
      <c r="C86" s="367" t="s">
        <v>396</v>
      </c>
      <c r="D86" s="82"/>
      <c r="E86" s="82"/>
      <c r="F86" s="523"/>
      <c r="G86" s="82"/>
      <c r="H86" s="523"/>
      <c r="I86" s="299"/>
    </row>
    <row r="87" spans="1:9" x14ac:dyDescent="0.25">
      <c r="A87" s="401"/>
      <c r="B87" s="367"/>
      <c r="C87" s="367" t="s">
        <v>397</v>
      </c>
      <c r="D87" s="82"/>
      <c r="E87" s="82"/>
      <c r="F87" s="523"/>
      <c r="G87" s="82"/>
      <c r="H87" s="523"/>
      <c r="I87" s="299"/>
    </row>
    <row r="88" spans="1:9" ht="15.75" thickBot="1" x14ac:dyDescent="0.3">
      <c r="A88" s="401"/>
      <c r="B88" s="367"/>
      <c r="C88" s="367" t="s">
        <v>393</v>
      </c>
      <c r="D88" s="82"/>
      <c r="E88" s="82"/>
      <c r="F88" s="538"/>
      <c r="G88" s="82"/>
      <c r="H88" s="538"/>
      <c r="I88" s="299"/>
    </row>
    <row r="89" spans="1:9" ht="16.5" thickTop="1" thickBot="1" x14ac:dyDescent="0.3">
      <c r="A89" s="401"/>
      <c r="B89" s="367"/>
      <c r="C89" s="392" t="s">
        <v>475</v>
      </c>
      <c r="D89" s="393"/>
      <c r="E89" s="393"/>
      <c r="F89" s="539"/>
      <c r="G89" s="393"/>
      <c r="H89" s="539"/>
      <c r="I89" s="394"/>
    </row>
    <row r="90" spans="1:9" ht="16.5" thickTop="1" thickBot="1" x14ac:dyDescent="0.3">
      <c r="A90" s="401"/>
      <c r="B90" s="367"/>
      <c r="C90" s="392" t="s">
        <v>582</v>
      </c>
      <c r="D90" s="393"/>
      <c r="E90" s="393"/>
      <c r="F90" s="529"/>
      <c r="G90" s="393"/>
      <c r="H90" s="529"/>
      <c r="I90" s="394"/>
    </row>
    <row r="91" spans="1:9" ht="16.5" thickTop="1" thickBot="1" x14ac:dyDescent="0.3">
      <c r="A91" s="401"/>
      <c r="B91" s="367"/>
      <c r="C91" s="82"/>
      <c r="D91" s="415"/>
      <c r="E91" s="415"/>
      <c r="F91" s="494"/>
      <c r="G91" s="415"/>
      <c r="H91" s="494"/>
      <c r="I91" s="299"/>
    </row>
    <row r="92" spans="1:9" ht="25.5" thickTop="1" thickBot="1" x14ac:dyDescent="0.3">
      <c r="A92" s="401"/>
      <c r="B92" s="367"/>
      <c r="C92" s="490" t="s">
        <v>552</v>
      </c>
      <c r="D92" s="491"/>
      <c r="E92" s="492"/>
      <c r="F92" s="487" t="s">
        <v>562</v>
      </c>
      <c r="G92" s="488"/>
      <c r="H92" s="487" t="s">
        <v>563</v>
      </c>
      <c r="I92" s="493"/>
    </row>
    <row r="93" spans="1:9" ht="27" customHeight="1" thickBot="1" x14ac:dyDescent="0.3">
      <c r="A93" s="401"/>
      <c r="B93" s="367"/>
      <c r="C93" s="489" t="s">
        <v>581</v>
      </c>
      <c r="D93" s="416"/>
      <c r="E93" s="417"/>
      <c r="F93" s="529"/>
      <c r="G93" s="418"/>
      <c r="H93" s="529"/>
      <c r="I93" s="484"/>
    </row>
    <row r="94" spans="1:9" ht="15.75" thickBot="1" x14ac:dyDescent="0.3">
      <c r="A94" s="401"/>
      <c r="B94" s="367"/>
      <c r="C94" s="425" t="s">
        <v>553</v>
      </c>
      <c r="D94" s="426"/>
      <c r="E94" s="427"/>
      <c r="F94" s="540"/>
      <c r="G94" s="428"/>
      <c r="H94" s="526"/>
      <c r="I94" s="429"/>
    </row>
    <row r="95" spans="1:9" ht="15.75" thickBot="1" x14ac:dyDescent="0.3">
      <c r="A95" s="401"/>
      <c r="B95" s="367"/>
      <c r="C95" s="425" t="s">
        <v>554</v>
      </c>
      <c r="D95" s="426"/>
      <c r="E95" s="427"/>
      <c r="F95" s="540"/>
      <c r="G95" s="428"/>
      <c r="H95" s="526"/>
      <c r="I95" s="429"/>
    </row>
    <row r="96" spans="1:9" ht="15.75" thickBot="1" x14ac:dyDescent="0.3">
      <c r="A96" s="401"/>
      <c r="B96" s="367"/>
      <c r="C96" s="425" t="s">
        <v>580</v>
      </c>
      <c r="D96" s="426"/>
      <c r="E96" s="427"/>
      <c r="F96" s="526"/>
      <c r="G96" s="428"/>
      <c r="H96" s="526"/>
      <c r="I96" s="429"/>
    </row>
    <row r="97" spans="1:9" x14ac:dyDescent="0.25">
      <c r="A97" s="401"/>
      <c r="B97" s="367"/>
      <c r="C97" s="367" t="s">
        <v>555</v>
      </c>
      <c r="D97" s="82"/>
      <c r="E97" s="82"/>
      <c r="F97" s="527"/>
      <c r="G97" s="82"/>
      <c r="H97" s="527"/>
      <c r="I97" s="299"/>
    </row>
    <row r="98" spans="1:9" x14ac:dyDescent="0.25">
      <c r="A98" s="401"/>
      <c r="B98" s="367"/>
      <c r="C98" s="367" t="s">
        <v>559</v>
      </c>
      <c r="D98" s="82"/>
      <c r="E98" s="82"/>
      <c r="F98" s="523"/>
      <c r="G98" s="82"/>
      <c r="H98" s="523"/>
      <c r="I98" s="299"/>
    </row>
    <row r="99" spans="1:9" x14ac:dyDescent="0.25">
      <c r="A99" s="401"/>
      <c r="B99" s="367"/>
      <c r="C99" s="367" t="s">
        <v>557</v>
      </c>
      <c r="D99" s="82"/>
      <c r="E99" s="82"/>
      <c r="F99" s="523"/>
      <c r="G99" s="82"/>
      <c r="H99" s="523"/>
      <c r="I99" s="299"/>
    </row>
    <row r="100" spans="1:9" ht="15.75" thickBot="1" x14ac:dyDescent="0.3">
      <c r="A100" s="401"/>
      <c r="B100" s="367"/>
      <c r="C100" s="367" t="s">
        <v>558</v>
      </c>
      <c r="D100" s="82"/>
      <c r="E100" s="82"/>
      <c r="F100" s="538"/>
      <c r="G100" s="82"/>
      <c r="H100" s="528"/>
      <c r="I100" s="299"/>
    </row>
    <row r="101" spans="1:9" ht="15.75" thickBot="1" x14ac:dyDescent="0.3">
      <c r="A101" s="401"/>
      <c r="B101" s="367"/>
      <c r="C101" s="495" t="s">
        <v>560</v>
      </c>
      <c r="D101" s="496"/>
      <c r="E101" s="497"/>
      <c r="F101" s="526"/>
      <c r="G101" s="498"/>
      <c r="H101" s="542"/>
      <c r="I101" s="499"/>
    </row>
    <row r="102" spans="1:9" ht="15.75" thickBot="1" x14ac:dyDescent="0.3">
      <c r="A102" s="401"/>
      <c r="B102" s="367"/>
      <c r="C102" s="382" t="s">
        <v>561</v>
      </c>
      <c r="D102" s="383"/>
      <c r="E102" s="383"/>
      <c r="F102" s="541"/>
      <c r="G102" s="383"/>
      <c r="H102" s="541"/>
      <c r="I102" s="384"/>
    </row>
    <row r="103" spans="1:9" ht="16.5" thickTop="1" thickBot="1" x14ac:dyDescent="0.3">
      <c r="A103" s="401"/>
      <c r="B103" s="367"/>
      <c r="C103" s="82"/>
      <c r="D103" s="415"/>
      <c r="E103" s="415"/>
      <c r="F103" s="494"/>
      <c r="G103" s="415"/>
      <c r="H103" s="415"/>
      <c r="I103" s="299"/>
    </row>
    <row r="104" spans="1:9" ht="16.5" thickTop="1" thickBot="1" x14ac:dyDescent="0.3">
      <c r="A104" s="401"/>
      <c r="B104" s="367"/>
      <c r="C104" s="395" t="s">
        <v>216</v>
      </c>
      <c r="D104" s="396"/>
      <c r="E104" s="397"/>
      <c r="F104" s="398"/>
      <c r="G104" s="397"/>
      <c r="H104" s="398"/>
      <c r="I104" s="375"/>
    </row>
    <row r="105" spans="1:9" ht="15.75" thickTop="1" x14ac:dyDescent="0.25">
      <c r="A105" s="401"/>
      <c r="B105" s="367"/>
      <c r="C105" s="367" t="s">
        <v>366</v>
      </c>
      <c r="D105" s="82"/>
      <c r="E105" s="82"/>
      <c r="F105" s="606"/>
      <c r="G105" s="606"/>
      <c r="H105" s="607"/>
      <c r="I105" s="299"/>
    </row>
    <row r="106" spans="1:9" ht="15.75" thickBot="1" x14ac:dyDescent="0.3">
      <c r="A106" s="401"/>
      <c r="B106" s="367"/>
      <c r="C106" s="382"/>
      <c r="D106" s="383"/>
      <c r="E106" s="383"/>
      <c r="F106" s="608"/>
      <c r="G106" s="608"/>
      <c r="H106" s="609"/>
      <c r="I106" s="384"/>
    </row>
    <row r="107" spans="1:9" ht="15.75" thickTop="1" x14ac:dyDescent="0.25">
      <c r="A107" s="401"/>
      <c r="B107" s="367"/>
      <c r="C107" s="400" t="s">
        <v>223</v>
      </c>
      <c r="D107" s="82"/>
      <c r="E107" s="82"/>
      <c r="F107" s="610"/>
      <c r="G107" s="610"/>
      <c r="H107" s="611"/>
      <c r="I107" s="299"/>
    </row>
    <row r="108" spans="1:9" x14ac:dyDescent="0.25">
      <c r="A108" s="401"/>
      <c r="B108" s="367"/>
      <c r="C108" s="367" t="s">
        <v>225</v>
      </c>
      <c r="D108" s="82"/>
      <c r="E108" s="82"/>
      <c r="F108" s="612" t="s">
        <v>619</v>
      </c>
      <c r="G108" s="613"/>
      <c r="H108" s="614"/>
      <c r="I108" s="299"/>
    </row>
    <row r="109" spans="1:9" x14ac:dyDescent="0.25">
      <c r="A109" s="401"/>
      <c r="B109" s="367"/>
      <c r="C109" s="367" t="s">
        <v>227</v>
      </c>
      <c r="D109" s="82"/>
      <c r="E109" s="82"/>
      <c r="F109" s="613" t="s">
        <v>620</v>
      </c>
      <c r="G109" s="613"/>
      <c r="H109" s="614"/>
      <c r="I109" s="299"/>
    </row>
    <row r="110" spans="1:9" x14ac:dyDescent="0.25">
      <c r="A110" s="401"/>
      <c r="B110" s="367"/>
      <c r="C110" s="367" t="s">
        <v>229</v>
      </c>
      <c r="D110" s="82"/>
      <c r="E110" s="82"/>
      <c r="F110" s="613" t="s">
        <v>618</v>
      </c>
      <c r="G110" s="613"/>
      <c r="H110" s="614"/>
      <c r="I110" s="299"/>
    </row>
    <row r="111" spans="1:9" ht="18" customHeight="1" thickBot="1" x14ac:dyDescent="0.3">
      <c r="A111" s="401"/>
      <c r="B111" s="367"/>
      <c r="C111" s="382" t="s">
        <v>367</v>
      </c>
      <c r="D111" s="383"/>
      <c r="E111" s="383"/>
      <c r="F111" s="604"/>
      <c r="G111" s="604"/>
      <c r="H111" s="605"/>
      <c r="I111" s="384"/>
    </row>
    <row r="112" spans="1:9" ht="16.5" thickTop="1" thickBot="1" x14ac:dyDescent="0.3">
      <c r="A112" s="401"/>
      <c r="B112" s="367"/>
      <c r="C112" s="436"/>
      <c r="D112" s="436"/>
      <c r="E112" s="436"/>
      <c r="F112" s="436"/>
      <c r="G112" s="436"/>
      <c r="H112" s="436"/>
      <c r="I112" s="437"/>
    </row>
    <row r="113" spans="1:10" x14ac:dyDescent="0.25">
      <c r="A113" s="401"/>
      <c r="B113" s="367"/>
      <c r="C113" s="300"/>
      <c r="D113" s="300"/>
      <c r="E113" s="300"/>
      <c r="F113" s="300"/>
      <c r="G113" s="300"/>
      <c r="H113" s="300"/>
      <c r="I113" s="439"/>
    </row>
    <row r="114" spans="1:10" ht="15.6" customHeight="1" thickBot="1" x14ac:dyDescent="0.3">
      <c r="A114" s="401"/>
      <c r="B114" s="399"/>
      <c r="C114" s="300"/>
      <c r="D114" s="300"/>
      <c r="E114" s="300"/>
      <c r="F114" s="300"/>
      <c r="G114" s="300"/>
      <c r="H114" s="300"/>
      <c r="I114" s="440"/>
    </row>
    <row r="115" spans="1:10" ht="15.75" thickTop="1" x14ac:dyDescent="0.25">
      <c r="A115" s="401"/>
      <c r="B115" s="82"/>
      <c r="C115" s="300"/>
      <c r="D115" s="300"/>
      <c r="E115" s="300"/>
      <c r="F115" s="300"/>
      <c r="G115" s="300"/>
      <c r="H115" s="300"/>
      <c r="I115" s="440"/>
    </row>
    <row r="116" spans="1:10" x14ac:dyDescent="0.25">
      <c r="A116" s="401"/>
      <c r="B116" s="82"/>
      <c r="C116" s="300"/>
      <c r="D116" s="300"/>
      <c r="E116" s="300"/>
      <c r="F116" s="300"/>
      <c r="G116" s="300"/>
      <c r="H116" s="300"/>
      <c r="I116" s="440"/>
    </row>
    <row r="117" spans="1:10" x14ac:dyDescent="0.25">
      <c r="A117" s="401"/>
      <c r="B117" s="82"/>
      <c r="C117" s="300"/>
      <c r="D117" s="300"/>
      <c r="E117" s="300"/>
      <c r="F117" s="300"/>
      <c r="G117" s="300"/>
      <c r="H117" s="300"/>
      <c r="I117" s="440"/>
    </row>
    <row r="118" spans="1:10" x14ac:dyDescent="0.25">
      <c r="A118" s="401"/>
      <c r="B118" s="82"/>
      <c r="C118" s="300"/>
      <c r="D118" s="300"/>
      <c r="E118" s="300"/>
      <c r="F118" s="300"/>
      <c r="G118" s="300"/>
      <c r="H118" s="300"/>
      <c r="I118" s="440"/>
    </row>
    <row r="119" spans="1:10" ht="15.75" thickBot="1" x14ac:dyDescent="0.3">
      <c r="A119" s="401"/>
      <c r="B119" s="382"/>
      <c r="C119" s="438"/>
      <c r="D119" s="438"/>
      <c r="E119" s="438"/>
      <c r="F119" s="438"/>
      <c r="G119" s="438"/>
      <c r="H119" s="438"/>
      <c r="I119" s="441"/>
    </row>
    <row r="120" spans="1:10" ht="15.75" thickTop="1" x14ac:dyDescent="0.25">
      <c r="A120" s="298"/>
    </row>
    <row r="121" spans="1:10" x14ac:dyDescent="0.25">
      <c r="A121" s="298"/>
    </row>
    <row r="124" spans="1:10" s="14" customFormat="1" x14ac:dyDescent="0.25">
      <c r="A124" s="12"/>
      <c r="B124" s="298"/>
      <c r="C124" s="298"/>
      <c r="D124" s="298"/>
      <c r="E124" s="298"/>
      <c r="F124" s="298"/>
      <c r="G124" s="298"/>
      <c r="H124" s="298"/>
      <c r="I124" s="298"/>
      <c r="J124" s="12"/>
    </row>
    <row r="125" spans="1:10" s="14" customFormat="1" x14ac:dyDescent="0.25">
      <c r="A125" s="12"/>
      <c r="B125" s="298"/>
      <c r="C125" s="298"/>
      <c r="D125" s="298"/>
      <c r="E125" s="298"/>
      <c r="F125" s="298"/>
      <c r="G125" s="298"/>
      <c r="H125" s="298"/>
      <c r="I125" s="298"/>
      <c r="J125" s="12"/>
    </row>
    <row r="126" spans="1:10" s="14" customFormat="1" x14ac:dyDescent="0.25">
      <c r="A126" s="12"/>
      <c r="B126" s="298"/>
      <c r="C126" s="298"/>
      <c r="D126" s="298"/>
      <c r="E126" s="298"/>
      <c r="F126" s="298"/>
      <c r="G126" s="298"/>
      <c r="H126" s="298"/>
      <c r="I126" s="298"/>
      <c r="J126" s="12"/>
    </row>
    <row r="127" spans="1:10" s="14" customFormat="1" x14ac:dyDescent="0.25">
      <c r="A127" s="12"/>
      <c r="B127" s="298"/>
      <c r="C127" s="298"/>
      <c r="D127" s="298"/>
      <c r="E127" s="298"/>
      <c r="F127" s="298"/>
      <c r="G127" s="298"/>
      <c r="H127" s="298"/>
      <c r="I127" s="298"/>
      <c r="J127" s="12"/>
    </row>
    <row r="128" spans="1:10" s="14" customFormat="1" x14ac:dyDescent="0.25">
      <c r="A128" s="12"/>
      <c r="B128" s="298"/>
      <c r="C128" s="298"/>
      <c r="D128" s="298"/>
      <c r="E128" s="298"/>
      <c r="F128" s="298"/>
      <c r="G128" s="298"/>
      <c r="H128" s="298"/>
      <c r="I128" s="298"/>
      <c r="J128" s="12"/>
    </row>
    <row r="129" spans="1:10" s="14" customFormat="1" x14ac:dyDescent="0.25">
      <c r="A129" s="12"/>
      <c r="B129" s="298"/>
      <c r="C129" s="298"/>
      <c r="D129" s="298"/>
      <c r="E129" s="298"/>
      <c r="F129" s="298"/>
      <c r="G129" s="298"/>
      <c r="H129" s="298"/>
      <c r="I129" s="298"/>
      <c r="J129" s="12"/>
    </row>
    <row r="130" spans="1:10" s="14" customFormat="1" x14ac:dyDescent="0.25">
      <c r="A130" s="12"/>
      <c r="B130" s="298"/>
      <c r="C130" s="298"/>
      <c r="D130" s="298"/>
      <c r="E130" s="298"/>
      <c r="F130" s="298"/>
      <c r="G130" s="298"/>
      <c r="H130" s="298"/>
      <c r="I130" s="298"/>
      <c r="J130" s="12"/>
    </row>
    <row r="131" spans="1:10" s="14" customFormat="1" x14ac:dyDescent="0.25">
      <c r="A131" s="12"/>
      <c r="B131" s="298"/>
      <c r="C131" s="298"/>
      <c r="D131" s="298"/>
      <c r="E131" s="298"/>
      <c r="F131" s="298"/>
      <c r="G131" s="298"/>
      <c r="H131" s="298"/>
      <c r="I131" s="298"/>
      <c r="J131" s="12"/>
    </row>
  </sheetData>
  <sheetProtection algorithmName="SHA-512" hashValue="rPvckdzv6U/RkMvcpLJ4M8P6I1G6tlkeB0HUEPD+MxieiUNn1Q76I2cXccExjF7vUCq9oqT5A23SFwLng6N3tQ==" saltValue="mJ0UNtfgGxG7cC5jjPKFPw==" spinCount="100000" sheet="1" selectLockedCells="1"/>
  <protectedRanges>
    <protectedRange sqref="C4:I7" name="Range1"/>
  </protectedRanges>
  <mergeCells count="28">
    <mergeCell ref="C37:E37"/>
    <mergeCell ref="C31:F31"/>
    <mergeCell ref="F37:H37"/>
    <mergeCell ref="C32:E32"/>
    <mergeCell ref="C33:E33"/>
    <mergeCell ref="C34:E34"/>
    <mergeCell ref="C35:E35"/>
    <mergeCell ref="C36:E36"/>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F111:H111"/>
    <mergeCell ref="F105:H106"/>
    <mergeCell ref="F107:H107"/>
    <mergeCell ref="F108:H108"/>
    <mergeCell ref="F109:H109"/>
    <mergeCell ref="F110:H110"/>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9D3F93AE-69B9-4799-8534-4A6CE1FEF6E6}"/>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B034761F-A13B-40EF-B24C-F1EEA25E7211}"/>
    <dataValidation type="list" allowBlank="1" showInputMessage="1" showErrorMessage="1" sqref="F28:H28" xr:uid="{76A3D45A-40E7-40B0-89FD-6777C5E5435E}">
      <formula1>$O$27:$O$30</formula1>
    </dataValidation>
    <dataValidation type="list" allowBlank="1" showInputMessage="1" showErrorMessage="1" prompt="Jeigu buvo įdiegta daugiau nei viena paslauga / produktas, pažymėkite &quot;Kita&quot; ir pažymėkite tai Pastabų laukelyje žemiau" sqref="F30:H30" xr:uid="{A192FA4D-13ED-4D77-B690-3D81B0CA7569}">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28189CA6-2650-46B6-BC95-0186440409E8}">
      <formula1>$O$39:$O$43</formula1>
    </dataValidation>
    <dataValidation type="list" allowBlank="1" showInputMessage="1" showErrorMessage="1" sqref="G32:G36" xr:uid="{2470F2FB-8F61-40E7-914B-79B8D0D057EB}">
      <formula1>"Taip,Ne"</formula1>
    </dataValidation>
  </dataValidations>
  <pageMargins left="0.70866141732283472" right="0.70866141732283472" top="0.74803149606299213" bottom="0.74803149606299213" header="0.31496062992125984" footer="0.31496062992125984"/>
  <pageSetup paperSize="9" scale="50"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F567-5FA7-4E0D-8AEE-9A86E792E616}">
  <sheetPr codeName="Sheet3">
    <tabColor theme="6" tint="0.39997558519241921"/>
    <pageSetUpPr fitToPage="1"/>
  </sheetPr>
  <dimension ref="B1:O93"/>
  <sheetViews>
    <sheetView topLeftCell="A74" zoomScaleNormal="100" zoomScaleSheetLayoutView="100" workbookViewId="0">
      <selection activeCell="F91" sqref="F91:L91"/>
    </sheetView>
  </sheetViews>
  <sheetFormatPr defaultColWidth="9.140625" defaultRowHeight="15" x14ac:dyDescent="0.25"/>
  <cols>
    <col min="1" max="1" width="1.42578125" style="12" customWidth="1"/>
    <col min="2" max="2" width="2.5703125" style="12" customWidth="1"/>
    <col min="3" max="3" width="7.28515625" style="12" customWidth="1"/>
    <col min="4" max="4" width="30.5703125" style="12" customWidth="1"/>
    <col min="5" max="5" width="38.28515625" style="12" customWidth="1"/>
    <col min="6" max="6" width="19" style="12" customWidth="1"/>
    <col min="7" max="7" width="2.7109375" style="12" customWidth="1"/>
    <col min="8" max="8" width="2.5703125" style="12" customWidth="1"/>
    <col min="9" max="9" width="7.28515625" style="12" customWidth="1"/>
    <col min="10" max="10" width="30.5703125" style="12" customWidth="1"/>
    <col min="11" max="11" width="38.28515625" style="12" customWidth="1"/>
    <col min="12" max="12" width="18.85546875" style="12" customWidth="1"/>
    <col min="13" max="13" width="2.7109375" style="12" customWidth="1"/>
    <col min="14" max="14" width="3.7109375" style="12" customWidth="1"/>
    <col min="15" max="15" width="9.140625" style="12" hidden="1" customWidth="1"/>
    <col min="16" max="16384" width="9.140625" style="12"/>
  </cols>
  <sheetData>
    <row r="1" spans="2:15" ht="9" customHeight="1" thickBot="1" x14ac:dyDescent="0.3">
      <c r="C1" s="131"/>
      <c r="D1" s="131"/>
      <c r="E1" s="131"/>
      <c r="F1" s="131"/>
      <c r="G1" s="131"/>
      <c r="H1" s="131"/>
      <c r="I1" s="131"/>
      <c r="J1" s="131"/>
      <c r="K1" s="131"/>
      <c r="L1" s="131"/>
    </row>
    <row r="2" spans="2:15" ht="12" customHeight="1" x14ac:dyDescent="0.25">
      <c r="B2" s="210"/>
      <c r="C2" s="211"/>
      <c r="D2" s="212"/>
      <c r="E2" s="212"/>
      <c r="F2" s="213"/>
      <c r="G2" s="213"/>
      <c r="H2" s="214"/>
      <c r="I2" s="215"/>
      <c r="J2" s="212"/>
      <c r="K2" s="212"/>
      <c r="L2" s="213"/>
      <c r="M2" s="232"/>
    </row>
    <row r="3" spans="2:15" ht="28.5" customHeight="1" x14ac:dyDescent="0.25">
      <c r="B3" s="216"/>
      <c r="C3" s="128" t="s">
        <v>474</v>
      </c>
      <c r="D3" s="13"/>
      <c r="E3" s="13"/>
      <c r="F3" s="13"/>
      <c r="G3" s="13"/>
      <c r="H3" s="14"/>
      <c r="I3" s="13"/>
      <c r="J3" s="13"/>
      <c r="K3" s="672" t="s">
        <v>348</v>
      </c>
      <c r="L3" s="673"/>
      <c r="M3" s="217"/>
    </row>
    <row r="4" spans="2:15" ht="15" customHeight="1" x14ac:dyDescent="0.25">
      <c r="B4" s="216"/>
      <c r="C4" s="128" t="s">
        <v>349</v>
      </c>
      <c r="D4" s="13"/>
      <c r="E4" s="13"/>
      <c r="F4" s="13"/>
      <c r="G4" s="13"/>
      <c r="H4" s="14"/>
      <c r="I4" s="13"/>
      <c r="J4" s="13"/>
      <c r="K4" s="323" t="s">
        <v>585</v>
      </c>
      <c r="L4" s="21"/>
      <c r="M4" s="217"/>
    </row>
    <row r="5" spans="2:15" ht="15" customHeight="1" x14ac:dyDescent="0.25">
      <c r="B5" s="216"/>
      <c r="C5" s="127"/>
      <c r="D5" s="13"/>
      <c r="E5" s="13"/>
      <c r="F5" s="13"/>
      <c r="G5" s="13"/>
      <c r="H5" s="14"/>
      <c r="I5" s="13"/>
      <c r="J5" s="13"/>
      <c r="K5" s="13"/>
      <c r="L5" s="21"/>
      <c r="M5" s="217"/>
    </row>
    <row r="6" spans="2:15" ht="15" customHeight="1" x14ac:dyDescent="0.25">
      <c r="B6" s="216"/>
      <c r="C6" s="669" t="s">
        <v>350</v>
      </c>
      <c r="D6" s="670"/>
      <c r="E6" s="670"/>
      <c r="F6" s="670"/>
      <c r="G6" s="670"/>
      <c r="H6" s="670"/>
      <c r="I6" s="670"/>
      <c r="J6" s="670"/>
      <c r="K6" s="670"/>
      <c r="L6" s="670"/>
      <c r="M6" s="671"/>
    </row>
    <row r="7" spans="2:15" ht="15" hidden="1" customHeight="1" x14ac:dyDescent="0.25">
      <c r="B7" s="216"/>
      <c r="C7" s="127"/>
      <c r="D7" s="13"/>
      <c r="E7" s="13"/>
      <c r="F7" s="13"/>
      <c r="G7" s="13"/>
      <c r="H7" s="14"/>
      <c r="I7" s="13"/>
      <c r="J7" s="13"/>
      <c r="K7" s="13"/>
      <c r="L7" s="21"/>
      <c r="M7" s="217"/>
    </row>
    <row r="8" spans="2:15" x14ac:dyDescent="0.25">
      <c r="B8" s="216"/>
      <c r="C8" s="128"/>
      <c r="D8" s="13"/>
      <c r="E8" s="13"/>
      <c r="F8" s="13"/>
      <c r="G8" s="13"/>
      <c r="H8" s="14"/>
      <c r="I8" s="13"/>
      <c r="J8" s="13"/>
      <c r="K8" s="13"/>
      <c r="L8" s="13"/>
      <c r="M8" s="217"/>
    </row>
    <row r="9" spans="2:15" ht="15.75" thickBot="1" x14ac:dyDescent="0.3">
      <c r="B9" s="216"/>
      <c r="C9" s="674" t="s">
        <v>7</v>
      </c>
      <c r="D9" s="675"/>
      <c r="E9" s="676" t="str">
        <f>IF(ISBLANK('Finansiniai duomenys'!C8)," ",'Finansiniai duomenys'!C8)</f>
        <v>UAB „Kaišiadorių vandenys“</v>
      </c>
      <c r="F9" s="676"/>
      <c r="G9" s="676"/>
      <c r="H9" s="676"/>
      <c r="I9" s="676"/>
      <c r="J9" s="676"/>
      <c r="K9" s="13"/>
      <c r="L9" s="13"/>
      <c r="M9" s="217"/>
    </row>
    <row r="10" spans="2:15" ht="15.75" thickBot="1" x14ac:dyDescent="0.3">
      <c r="B10" s="216"/>
      <c r="C10" s="674" t="s">
        <v>543</v>
      </c>
      <c r="D10" s="675"/>
      <c r="E10" s="677" t="str">
        <f>'Finansiniai duomenys'!C9</f>
        <v>Kaišiadorių rajono savivaldybė</v>
      </c>
      <c r="F10" s="677"/>
      <c r="G10" s="677"/>
      <c r="H10" s="677"/>
      <c r="I10" s="677"/>
      <c r="J10" s="677"/>
      <c r="K10" s="13"/>
      <c r="L10" s="13"/>
      <c r="M10" s="217"/>
    </row>
    <row r="11" spans="2:15" ht="15.75" thickBot="1" x14ac:dyDescent="0.3">
      <c r="B11" s="216"/>
      <c r="C11" s="674" t="s">
        <v>13</v>
      </c>
      <c r="D11" s="675"/>
      <c r="E11" s="677">
        <f>'Finansiniai duomenys'!C10</f>
        <v>158834726</v>
      </c>
      <c r="F11" s="677"/>
      <c r="G11" s="677"/>
      <c r="H11" s="677"/>
      <c r="I11" s="677"/>
      <c r="J11" s="677"/>
      <c r="K11" s="13"/>
      <c r="L11" s="13"/>
      <c r="M11" s="217"/>
    </row>
    <row r="12" spans="2:15" x14ac:dyDescent="0.25">
      <c r="B12" s="216"/>
      <c r="C12" s="126"/>
      <c r="D12" s="13"/>
      <c r="E12" s="13"/>
      <c r="F12" s="15"/>
      <c r="G12" s="15"/>
      <c r="H12" s="16"/>
      <c r="I12" s="13"/>
      <c r="J12" s="13"/>
      <c r="K12" s="13"/>
      <c r="L12" s="13"/>
      <c r="M12" s="217"/>
    </row>
    <row r="13" spans="2:15" x14ac:dyDescent="0.25">
      <c r="B13" s="216"/>
      <c r="C13" s="126"/>
      <c r="D13" s="13"/>
      <c r="E13" s="13"/>
      <c r="F13" s="13"/>
      <c r="G13" s="13"/>
      <c r="H13" s="14"/>
      <c r="I13" s="13"/>
      <c r="J13" s="13"/>
      <c r="K13" s="13"/>
      <c r="L13" s="13"/>
      <c r="M13" s="217"/>
      <c r="O13" s="12" t="s">
        <v>351</v>
      </c>
    </row>
    <row r="14" spans="2:15" ht="38.25" customHeight="1" x14ac:dyDescent="0.25">
      <c r="B14" s="216"/>
      <c r="C14" s="643" t="s">
        <v>566</v>
      </c>
      <c r="D14" s="644"/>
      <c r="E14" s="641" t="s">
        <v>201</v>
      </c>
      <c r="F14" s="645"/>
      <c r="G14" s="242"/>
      <c r="H14" s="245"/>
      <c r="I14" s="639" t="s">
        <v>569</v>
      </c>
      <c r="J14" s="640"/>
      <c r="K14" s="641" t="s">
        <v>201</v>
      </c>
      <c r="L14" s="642"/>
      <c r="M14" s="218"/>
    </row>
    <row r="15" spans="2:15" ht="26.45" customHeight="1" thickBot="1" x14ac:dyDescent="0.3">
      <c r="B15" s="216"/>
      <c r="C15" s="643" t="s">
        <v>567</v>
      </c>
      <c r="D15" s="652"/>
      <c r="E15" s="652"/>
      <c r="F15" s="680"/>
      <c r="G15" s="136"/>
      <c r="H15" s="245"/>
      <c r="I15" s="649" t="s">
        <v>570</v>
      </c>
      <c r="J15" s="650"/>
      <c r="K15" s="650"/>
      <c r="L15" s="651"/>
      <c r="M15" s="219"/>
    </row>
    <row r="16" spans="2:15" ht="49.5" customHeight="1" thickBot="1" x14ac:dyDescent="0.3">
      <c r="B16" s="216"/>
      <c r="C16" s="643" t="s">
        <v>491</v>
      </c>
      <c r="D16" s="652"/>
      <c r="E16" s="678"/>
      <c r="F16" s="679"/>
      <c r="G16" s="137"/>
      <c r="H16" s="246"/>
      <c r="I16" s="639" t="s">
        <v>571</v>
      </c>
      <c r="J16" s="639"/>
      <c r="K16" s="653"/>
      <c r="L16" s="654"/>
      <c r="M16" s="218"/>
    </row>
    <row r="17" spans="2:13" ht="40.5" customHeight="1" x14ac:dyDescent="0.25">
      <c r="B17" s="216"/>
      <c r="C17" s="643" t="s">
        <v>352</v>
      </c>
      <c r="D17" s="652"/>
      <c r="E17" s="647"/>
      <c r="F17" s="648"/>
      <c r="G17" s="242"/>
      <c r="H17" s="246"/>
      <c r="I17" s="652" t="s">
        <v>352</v>
      </c>
      <c r="J17" s="652"/>
      <c r="K17" s="647"/>
      <c r="L17" s="648"/>
      <c r="M17" s="218"/>
    </row>
    <row r="18" spans="2:13" x14ac:dyDescent="0.25">
      <c r="B18" s="216"/>
      <c r="C18" s="126"/>
      <c r="D18" s="13"/>
      <c r="E18" s="13"/>
      <c r="F18" s="15"/>
      <c r="G18" s="13"/>
      <c r="H18" s="245"/>
      <c r="I18" s="13"/>
      <c r="J18" s="13"/>
      <c r="K18" s="13"/>
      <c r="L18" s="13"/>
      <c r="M18" s="217"/>
    </row>
    <row r="19" spans="2:13" x14ac:dyDescent="0.25">
      <c r="B19" s="216"/>
      <c r="C19" s="126"/>
      <c r="D19" s="13"/>
      <c r="E19" s="13"/>
      <c r="F19" s="15"/>
      <c r="G19" s="13"/>
      <c r="H19" s="245"/>
      <c r="I19" s="13"/>
      <c r="J19" s="13"/>
      <c r="K19" s="13"/>
      <c r="L19" s="13"/>
      <c r="M19" s="217"/>
    </row>
    <row r="20" spans="2:13" x14ac:dyDescent="0.25">
      <c r="B20" s="216"/>
      <c r="C20" s="663" t="s">
        <v>564</v>
      </c>
      <c r="D20" s="658"/>
      <c r="E20" s="658"/>
      <c r="F20" s="664"/>
      <c r="G20" s="19"/>
      <c r="H20" s="245"/>
      <c r="I20" s="658" t="s">
        <v>565</v>
      </c>
      <c r="J20" s="658"/>
      <c r="K20" s="658"/>
      <c r="L20" s="658"/>
      <c r="M20" s="220"/>
    </row>
    <row r="21" spans="2:13" x14ac:dyDescent="0.25">
      <c r="B21" s="216"/>
      <c r="C21" s="129"/>
      <c r="D21" s="19"/>
      <c r="E21" s="19"/>
      <c r="F21" s="18"/>
      <c r="G21" s="19"/>
      <c r="H21" s="245"/>
      <c r="I21" s="19"/>
      <c r="J21" s="19"/>
      <c r="K21" s="19"/>
      <c r="L21" s="19"/>
      <c r="M21" s="220"/>
    </row>
    <row r="22" spans="2:13" x14ac:dyDescent="0.25">
      <c r="B22" s="216"/>
      <c r="C22" s="665" t="s">
        <v>568</v>
      </c>
      <c r="D22" s="659"/>
      <c r="E22" s="659"/>
      <c r="F22" s="666"/>
      <c r="G22" s="243"/>
      <c r="H22" s="245"/>
      <c r="I22" s="659" t="s">
        <v>572</v>
      </c>
      <c r="J22" s="659"/>
      <c r="K22" s="659"/>
      <c r="L22" s="659"/>
      <c r="M22" s="221"/>
    </row>
    <row r="23" spans="2:13" ht="24" x14ac:dyDescent="0.25">
      <c r="B23" s="216"/>
      <c r="C23" s="239" t="s">
        <v>353</v>
      </c>
      <c r="D23" s="240" t="s">
        <v>354</v>
      </c>
      <c r="E23" s="241" t="s">
        <v>355</v>
      </c>
      <c r="F23" s="239" t="s">
        <v>356</v>
      </c>
      <c r="G23" s="244"/>
      <c r="H23" s="247"/>
      <c r="I23" s="240" t="s">
        <v>353</v>
      </c>
      <c r="J23" s="239" t="s">
        <v>354</v>
      </c>
      <c r="K23" s="239" t="s">
        <v>355</v>
      </c>
      <c r="L23" s="239" t="s">
        <v>356</v>
      </c>
      <c r="M23" s="222"/>
    </row>
    <row r="24" spans="2:13" x14ac:dyDescent="0.25">
      <c r="B24" s="216"/>
      <c r="C24" s="20">
        <v>1</v>
      </c>
      <c r="D24" s="248"/>
      <c r="E24" s="8"/>
      <c r="F24" s="250"/>
      <c r="G24" s="234"/>
      <c r="H24" s="247"/>
      <c r="I24" s="22">
        <v>1</v>
      </c>
      <c r="J24" s="252"/>
      <c r="K24" s="8"/>
      <c r="L24" s="250"/>
      <c r="M24" s="223"/>
    </row>
    <row r="25" spans="2:13" x14ac:dyDescent="0.25">
      <c r="B25" s="216"/>
      <c r="C25" s="20">
        <v>2</v>
      </c>
      <c r="D25" s="248"/>
      <c r="E25" s="8"/>
      <c r="F25" s="250"/>
      <c r="G25" s="234"/>
      <c r="H25" s="247"/>
      <c r="I25" s="22">
        <v>2</v>
      </c>
      <c r="J25" s="252"/>
      <c r="K25" s="8"/>
      <c r="L25" s="250"/>
      <c r="M25" s="223"/>
    </row>
    <row r="26" spans="2:13" x14ac:dyDescent="0.25">
      <c r="B26" s="216"/>
      <c r="C26" s="20">
        <v>3</v>
      </c>
      <c r="D26" s="248"/>
      <c r="E26" s="8"/>
      <c r="F26" s="250"/>
      <c r="G26" s="234"/>
      <c r="H26" s="247"/>
      <c r="I26" s="22">
        <v>3</v>
      </c>
      <c r="J26" s="252"/>
      <c r="K26" s="8"/>
      <c r="L26" s="250"/>
      <c r="M26" s="223"/>
    </row>
    <row r="27" spans="2:13" x14ac:dyDescent="0.25">
      <c r="B27" s="216"/>
      <c r="C27" s="20">
        <v>4</v>
      </c>
      <c r="D27" s="248"/>
      <c r="E27" s="8"/>
      <c r="F27" s="250"/>
      <c r="G27" s="234"/>
      <c r="H27" s="247"/>
      <c r="I27" s="22">
        <v>4</v>
      </c>
      <c r="J27" s="252"/>
      <c r="K27" s="8"/>
      <c r="L27" s="250"/>
      <c r="M27" s="223"/>
    </row>
    <row r="28" spans="2:13" x14ac:dyDescent="0.25">
      <c r="B28" s="216"/>
      <c r="C28" s="20">
        <v>5</v>
      </c>
      <c r="D28" s="248"/>
      <c r="E28" s="8"/>
      <c r="F28" s="250"/>
      <c r="G28" s="234"/>
      <c r="H28" s="247"/>
      <c r="I28" s="22">
        <v>5</v>
      </c>
      <c r="J28" s="252"/>
      <c r="K28" s="8"/>
      <c r="L28" s="250"/>
      <c r="M28" s="223"/>
    </row>
    <row r="29" spans="2:13" x14ac:dyDescent="0.25">
      <c r="B29" s="216"/>
      <c r="C29" s="20">
        <v>6</v>
      </c>
      <c r="D29" s="248"/>
      <c r="E29" s="8"/>
      <c r="F29" s="250"/>
      <c r="G29" s="234"/>
      <c r="H29" s="247"/>
      <c r="I29" s="22">
        <v>6</v>
      </c>
      <c r="J29" s="252"/>
      <c r="K29" s="8"/>
      <c r="L29" s="250"/>
      <c r="M29" s="223"/>
    </row>
    <row r="30" spans="2:13" x14ac:dyDescent="0.25">
      <c r="B30" s="216"/>
      <c r="C30" s="20">
        <v>7</v>
      </c>
      <c r="D30" s="248"/>
      <c r="E30" s="8"/>
      <c r="F30" s="250"/>
      <c r="G30" s="234"/>
      <c r="H30" s="246"/>
      <c r="I30" s="20">
        <v>7</v>
      </c>
      <c r="J30" s="252"/>
      <c r="K30" s="8"/>
      <c r="L30" s="250"/>
      <c r="M30" s="223"/>
    </row>
    <row r="31" spans="2:13" x14ac:dyDescent="0.25">
      <c r="B31" s="216"/>
      <c r="C31" s="20">
        <v>8</v>
      </c>
      <c r="D31" s="248"/>
      <c r="E31" s="8"/>
      <c r="F31" s="250"/>
      <c r="G31" s="234"/>
      <c r="H31" s="246"/>
      <c r="I31" s="20">
        <v>8</v>
      </c>
      <c r="J31" s="248"/>
      <c r="K31" s="8"/>
      <c r="L31" s="250"/>
      <c r="M31" s="223"/>
    </row>
    <row r="32" spans="2:13" x14ac:dyDescent="0.25">
      <c r="B32" s="216"/>
      <c r="C32" s="20">
        <v>9</v>
      </c>
      <c r="D32" s="248"/>
      <c r="E32" s="8"/>
      <c r="F32" s="250"/>
      <c r="G32" s="234"/>
      <c r="H32" s="247"/>
      <c r="I32" s="22">
        <v>9</v>
      </c>
      <c r="J32" s="248"/>
      <c r="K32" s="8"/>
      <c r="L32" s="250"/>
      <c r="M32" s="223"/>
    </row>
    <row r="33" spans="2:13" x14ac:dyDescent="0.25">
      <c r="B33" s="216"/>
      <c r="C33" s="20">
        <v>10</v>
      </c>
      <c r="D33" s="248"/>
      <c r="E33" s="8"/>
      <c r="F33" s="250"/>
      <c r="G33" s="234"/>
      <c r="H33" s="246"/>
      <c r="I33" s="20">
        <v>10</v>
      </c>
      <c r="J33" s="248"/>
      <c r="K33" s="8"/>
      <c r="L33" s="250"/>
      <c r="M33" s="223"/>
    </row>
    <row r="34" spans="2:13" x14ac:dyDescent="0.25">
      <c r="B34" s="216"/>
      <c r="C34" s="20">
        <v>11</v>
      </c>
      <c r="D34" s="248"/>
      <c r="E34" s="8"/>
      <c r="F34" s="250"/>
      <c r="G34" s="234"/>
      <c r="H34" s="247"/>
      <c r="I34" s="22">
        <v>11</v>
      </c>
      <c r="J34" s="252"/>
      <c r="K34" s="8"/>
      <c r="L34" s="250"/>
      <c r="M34" s="223"/>
    </row>
    <row r="35" spans="2:13" x14ac:dyDescent="0.25">
      <c r="B35" s="216"/>
      <c r="C35" s="20">
        <v>12</v>
      </c>
      <c r="D35" s="248"/>
      <c r="E35" s="8"/>
      <c r="F35" s="250"/>
      <c r="G35" s="234"/>
      <c r="H35" s="247"/>
      <c r="I35" s="22">
        <v>12</v>
      </c>
      <c r="J35" s="252"/>
      <c r="K35" s="8"/>
      <c r="L35" s="250"/>
      <c r="M35" s="223"/>
    </row>
    <row r="36" spans="2:13" x14ac:dyDescent="0.25">
      <c r="B36" s="216"/>
      <c r="C36" s="20">
        <v>13</v>
      </c>
      <c r="D36" s="248"/>
      <c r="E36" s="8"/>
      <c r="F36" s="250"/>
      <c r="G36" s="234"/>
      <c r="H36" s="247"/>
      <c r="I36" s="22">
        <v>13</v>
      </c>
      <c r="J36" s="252"/>
      <c r="K36" s="8"/>
      <c r="L36" s="250"/>
      <c r="M36" s="223"/>
    </row>
    <row r="37" spans="2:13" x14ac:dyDescent="0.25">
      <c r="B37" s="216"/>
      <c r="C37" s="20">
        <v>14</v>
      </c>
      <c r="D37" s="248"/>
      <c r="E37" s="8"/>
      <c r="F37" s="250"/>
      <c r="G37" s="234"/>
      <c r="H37" s="247"/>
      <c r="I37" s="22">
        <v>14</v>
      </c>
      <c r="J37" s="252"/>
      <c r="K37" s="8"/>
      <c r="L37" s="250"/>
      <c r="M37" s="223"/>
    </row>
    <row r="38" spans="2:13" x14ac:dyDescent="0.25">
      <c r="B38" s="216"/>
      <c r="C38" s="20">
        <v>15</v>
      </c>
      <c r="D38" s="248"/>
      <c r="E38" s="8"/>
      <c r="F38" s="250"/>
      <c r="G38" s="234"/>
      <c r="H38" s="247"/>
      <c r="I38" s="22">
        <v>15</v>
      </c>
      <c r="J38" s="252"/>
      <c r="K38" s="8"/>
      <c r="L38" s="250"/>
      <c r="M38" s="223"/>
    </row>
    <row r="39" spans="2:13" x14ac:dyDescent="0.25">
      <c r="B39" s="216"/>
      <c r="C39" s="20">
        <v>16</v>
      </c>
      <c r="D39" s="248"/>
      <c r="E39" s="8"/>
      <c r="F39" s="250"/>
      <c r="G39" s="234"/>
      <c r="H39" s="247"/>
      <c r="I39" s="22">
        <v>16</v>
      </c>
      <c r="J39" s="252"/>
      <c r="K39" s="8"/>
      <c r="L39" s="250"/>
      <c r="M39" s="223"/>
    </row>
    <row r="40" spans="2:13" x14ac:dyDescent="0.25">
      <c r="B40" s="216"/>
      <c r="C40" s="20">
        <v>17</v>
      </c>
      <c r="D40" s="248"/>
      <c r="E40" s="8"/>
      <c r="F40" s="250"/>
      <c r="G40" s="234"/>
      <c r="H40" s="247"/>
      <c r="I40" s="22">
        <v>17</v>
      </c>
      <c r="J40" s="252"/>
      <c r="K40" s="8"/>
      <c r="L40" s="250"/>
      <c r="M40" s="223"/>
    </row>
    <row r="41" spans="2:13" x14ac:dyDescent="0.25">
      <c r="B41" s="216"/>
      <c r="C41" s="20">
        <v>18</v>
      </c>
      <c r="D41" s="248"/>
      <c r="E41" s="8"/>
      <c r="F41" s="250"/>
      <c r="G41" s="234"/>
      <c r="H41" s="247"/>
      <c r="I41" s="22">
        <v>18</v>
      </c>
      <c r="J41" s="252"/>
      <c r="K41" s="8"/>
      <c r="L41" s="250"/>
      <c r="M41" s="223"/>
    </row>
    <row r="42" spans="2:13" x14ac:dyDescent="0.25">
      <c r="B42" s="216"/>
      <c r="C42" s="20">
        <v>19</v>
      </c>
      <c r="D42" s="248"/>
      <c r="E42" s="8"/>
      <c r="F42" s="250"/>
      <c r="G42" s="234"/>
      <c r="H42" s="247"/>
      <c r="I42" s="22">
        <v>19</v>
      </c>
      <c r="J42" s="252"/>
      <c r="K42" s="8"/>
      <c r="L42" s="250"/>
      <c r="M42" s="223"/>
    </row>
    <row r="43" spans="2:13" x14ac:dyDescent="0.25">
      <c r="B43" s="216"/>
      <c r="C43" s="20">
        <v>20</v>
      </c>
      <c r="D43" s="248"/>
      <c r="E43" s="8"/>
      <c r="F43" s="250"/>
      <c r="G43" s="234"/>
      <c r="H43" s="247"/>
      <c r="I43" s="22">
        <v>20</v>
      </c>
      <c r="J43" s="252"/>
      <c r="K43" s="8"/>
      <c r="L43" s="250"/>
      <c r="M43" s="223"/>
    </row>
    <row r="44" spans="2:13" x14ac:dyDescent="0.25">
      <c r="B44" s="216"/>
      <c r="C44" s="20">
        <v>21</v>
      </c>
      <c r="D44" s="248"/>
      <c r="E44" s="8"/>
      <c r="F44" s="250"/>
      <c r="G44" s="234"/>
      <c r="H44" s="247"/>
      <c r="I44" s="22">
        <v>21</v>
      </c>
      <c r="J44" s="252"/>
      <c r="K44" s="8"/>
      <c r="L44" s="250"/>
      <c r="M44" s="223"/>
    </row>
    <row r="45" spans="2:13" x14ac:dyDescent="0.25">
      <c r="B45" s="216"/>
      <c r="C45" s="20">
        <v>22</v>
      </c>
      <c r="D45" s="248"/>
      <c r="E45" s="8"/>
      <c r="F45" s="250"/>
      <c r="G45" s="234"/>
      <c r="H45" s="247"/>
      <c r="I45" s="22">
        <v>22</v>
      </c>
      <c r="J45" s="252"/>
      <c r="K45" s="8"/>
      <c r="L45" s="250"/>
      <c r="M45" s="223"/>
    </row>
    <row r="46" spans="2:13" x14ac:dyDescent="0.25">
      <c r="B46" s="216"/>
      <c r="C46" s="20">
        <v>23</v>
      </c>
      <c r="D46" s="248"/>
      <c r="E46" s="8"/>
      <c r="F46" s="250"/>
      <c r="G46" s="234"/>
      <c r="H46" s="247"/>
      <c r="I46" s="22">
        <v>23</v>
      </c>
      <c r="J46" s="252"/>
      <c r="K46" s="8"/>
      <c r="L46" s="250"/>
      <c r="M46" s="223"/>
    </row>
    <row r="47" spans="2:13" x14ac:dyDescent="0.25">
      <c r="B47" s="216"/>
      <c r="C47" s="20">
        <v>24</v>
      </c>
      <c r="D47" s="249"/>
      <c r="E47" s="9"/>
      <c r="F47" s="251"/>
      <c r="G47" s="234"/>
      <c r="H47" s="247"/>
      <c r="I47" s="22">
        <v>24</v>
      </c>
      <c r="J47" s="253"/>
      <c r="K47" s="9"/>
      <c r="L47" s="251"/>
      <c r="M47" s="223"/>
    </row>
    <row r="48" spans="2:13" x14ac:dyDescent="0.25">
      <c r="B48" s="216"/>
      <c r="C48" s="20">
        <v>25</v>
      </c>
      <c r="D48" s="249"/>
      <c r="E48" s="9"/>
      <c r="F48" s="251"/>
      <c r="G48" s="234"/>
      <c r="H48" s="247"/>
      <c r="I48" s="22">
        <v>25</v>
      </c>
      <c r="J48" s="253"/>
      <c r="K48" s="9"/>
      <c r="L48" s="251"/>
      <c r="M48" s="223"/>
    </row>
    <row r="49" spans="2:13" x14ac:dyDescent="0.25">
      <c r="B49" s="216"/>
      <c r="C49" s="20">
        <v>26</v>
      </c>
      <c r="D49" s="249"/>
      <c r="E49" s="9"/>
      <c r="F49" s="251"/>
      <c r="G49" s="234"/>
      <c r="H49" s="247"/>
      <c r="I49" s="22">
        <v>26</v>
      </c>
      <c r="J49" s="253"/>
      <c r="K49" s="9"/>
      <c r="L49" s="251"/>
      <c r="M49" s="223"/>
    </row>
    <row r="50" spans="2:13" x14ac:dyDescent="0.25">
      <c r="B50" s="216"/>
      <c r="C50" s="20">
        <v>27</v>
      </c>
      <c r="D50" s="249"/>
      <c r="E50" s="9"/>
      <c r="F50" s="251"/>
      <c r="G50" s="234"/>
      <c r="H50" s="247"/>
      <c r="I50" s="22">
        <v>27</v>
      </c>
      <c r="J50" s="253"/>
      <c r="K50" s="9"/>
      <c r="L50" s="251"/>
      <c r="M50" s="223"/>
    </row>
    <row r="51" spans="2:13" x14ac:dyDescent="0.25">
      <c r="B51" s="216"/>
      <c r="C51" s="20">
        <v>28</v>
      </c>
      <c r="D51" s="249"/>
      <c r="E51" s="9"/>
      <c r="F51" s="251"/>
      <c r="G51" s="234"/>
      <c r="H51" s="247"/>
      <c r="I51" s="22">
        <v>28</v>
      </c>
      <c r="J51" s="253"/>
      <c r="K51" s="9"/>
      <c r="L51" s="251"/>
      <c r="M51" s="223"/>
    </row>
    <row r="52" spans="2:13" x14ac:dyDescent="0.25">
      <c r="B52" s="216"/>
      <c r="C52" s="20">
        <v>29</v>
      </c>
      <c r="D52" s="249"/>
      <c r="E52" s="9"/>
      <c r="F52" s="251"/>
      <c r="G52" s="234"/>
      <c r="H52" s="247"/>
      <c r="I52" s="22">
        <v>29</v>
      </c>
      <c r="J52" s="253"/>
      <c r="K52" s="9"/>
      <c r="L52" s="251"/>
      <c r="M52" s="223"/>
    </row>
    <row r="53" spans="2:13" x14ac:dyDescent="0.25">
      <c r="B53" s="216"/>
      <c r="C53" s="20">
        <v>30</v>
      </c>
      <c r="D53" s="249"/>
      <c r="E53" s="9"/>
      <c r="F53" s="251"/>
      <c r="G53" s="234"/>
      <c r="H53" s="247"/>
      <c r="I53" s="22">
        <v>30</v>
      </c>
      <c r="J53" s="253"/>
      <c r="K53" s="9"/>
      <c r="L53" s="251"/>
      <c r="M53" s="223"/>
    </row>
    <row r="54" spans="2:13" x14ac:dyDescent="0.25">
      <c r="B54" s="216"/>
      <c r="C54" s="20">
        <v>31</v>
      </c>
      <c r="D54" s="249"/>
      <c r="E54" s="9"/>
      <c r="F54" s="251"/>
      <c r="G54" s="234"/>
      <c r="H54" s="247"/>
      <c r="I54" s="22">
        <v>31</v>
      </c>
      <c r="J54" s="253"/>
      <c r="K54" s="9"/>
      <c r="L54" s="251"/>
      <c r="M54" s="223"/>
    </row>
    <row r="55" spans="2:13" x14ac:dyDescent="0.25">
      <c r="B55" s="216"/>
      <c r="C55" s="20">
        <v>32</v>
      </c>
      <c r="D55" s="249"/>
      <c r="E55" s="9"/>
      <c r="F55" s="251"/>
      <c r="G55" s="234"/>
      <c r="H55" s="247"/>
      <c r="I55" s="22">
        <v>32</v>
      </c>
      <c r="J55" s="253"/>
      <c r="K55" s="9"/>
      <c r="L55" s="251"/>
      <c r="M55" s="223"/>
    </row>
    <row r="56" spans="2:13" x14ac:dyDescent="0.25">
      <c r="B56" s="216"/>
      <c r="C56" s="20">
        <v>33</v>
      </c>
      <c r="D56" s="249"/>
      <c r="E56" s="9"/>
      <c r="F56" s="251"/>
      <c r="G56" s="234"/>
      <c r="H56" s="247"/>
      <c r="I56" s="22">
        <v>33</v>
      </c>
      <c r="J56" s="253"/>
      <c r="K56" s="9"/>
      <c r="L56" s="251"/>
      <c r="M56" s="223"/>
    </row>
    <row r="57" spans="2:13" x14ac:dyDescent="0.25">
      <c r="B57" s="216"/>
      <c r="C57" s="20">
        <v>34</v>
      </c>
      <c r="D57" s="249"/>
      <c r="E57" s="9"/>
      <c r="F57" s="251"/>
      <c r="G57" s="234"/>
      <c r="H57" s="247"/>
      <c r="I57" s="22">
        <v>34</v>
      </c>
      <c r="J57" s="253"/>
      <c r="K57" s="9"/>
      <c r="L57" s="251"/>
      <c r="M57" s="223"/>
    </row>
    <row r="58" spans="2:13" x14ac:dyDescent="0.25">
      <c r="B58" s="216"/>
      <c r="C58" s="20">
        <v>35</v>
      </c>
      <c r="D58" s="249"/>
      <c r="E58" s="9"/>
      <c r="F58" s="251"/>
      <c r="G58" s="234"/>
      <c r="H58" s="247"/>
      <c r="I58" s="22">
        <v>35</v>
      </c>
      <c r="J58" s="253"/>
      <c r="K58" s="9"/>
      <c r="L58" s="251"/>
      <c r="M58" s="223"/>
    </row>
    <row r="59" spans="2:13" x14ac:dyDescent="0.25">
      <c r="B59" s="216"/>
      <c r="C59" s="20">
        <v>36</v>
      </c>
      <c r="D59" s="249"/>
      <c r="E59" s="9"/>
      <c r="F59" s="251"/>
      <c r="G59" s="234"/>
      <c r="H59" s="247"/>
      <c r="I59" s="22">
        <v>36</v>
      </c>
      <c r="J59" s="253"/>
      <c r="K59" s="9"/>
      <c r="L59" s="251"/>
      <c r="M59" s="223"/>
    </row>
    <row r="60" spans="2:13" x14ac:dyDescent="0.25">
      <c r="B60" s="216"/>
      <c r="C60" s="20">
        <v>37</v>
      </c>
      <c r="D60" s="249"/>
      <c r="E60" s="9"/>
      <c r="F60" s="251"/>
      <c r="G60" s="234"/>
      <c r="H60" s="247"/>
      <c r="I60" s="22">
        <v>37</v>
      </c>
      <c r="J60" s="253"/>
      <c r="K60" s="9"/>
      <c r="L60" s="251"/>
      <c r="M60" s="223"/>
    </row>
    <row r="61" spans="2:13" x14ac:dyDescent="0.25">
      <c r="B61" s="216"/>
      <c r="C61" s="20">
        <v>38</v>
      </c>
      <c r="D61" s="249"/>
      <c r="E61" s="9"/>
      <c r="F61" s="251"/>
      <c r="G61" s="234"/>
      <c r="H61" s="247"/>
      <c r="I61" s="22">
        <v>38</v>
      </c>
      <c r="J61" s="253"/>
      <c r="K61" s="9"/>
      <c r="L61" s="251"/>
      <c r="M61" s="223"/>
    </row>
    <row r="62" spans="2:13" x14ac:dyDescent="0.25">
      <c r="B62" s="216"/>
      <c r="C62" s="20">
        <v>39</v>
      </c>
      <c r="D62" s="249"/>
      <c r="E62" s="9"/>
      <c r="F62" s="251"/>
      <c r="G62" s="234"/>
      <c r="H62" s="247"/>
      <c r="I62" s="22">
        <v>39</v>
      </c>
      <c r="J62" s="253"/>
      <c r="K62" s="9"/>
      <c r="L62" s="251"/>
      <c r="M62" s="223"/>
    </row>
    <row r="63" spans="2:13" x14ac:dyDescent="0.25">
      <c r="B63" s="216"/>
      <c r="C63" s="20">
        <v>40</v>
      </c>
      <c r="D63" s="249"/>
      <c r="E63" s="9"/>
      <c r="F63" s="251"/>
      <c r="G63" s="234"/>
      <c r="H63" s="247"/>
      <c r="I63" s="22">
        <v>40</v>
      </c>
      <c r="J63" s="253"/>
      <c r="K63" s="9"/>
      <c r="L63" s="251"/>
      <c r="M63" s="223"/>
    </row>
    <row r="64" spans="2:13" x14ac:dyDescent="0.25">
      <c r="B64" s="216"/>
      <c r="C64" s="20">
        <v>41</v>
      </c>
      <c r="D64" s="249"/>
      <c r="E64" s="9"/>
      <c r="F64" s="251"/>
      <c r="G64" s="234"/>
      <c r="H64" s="247"/>
      <c r="I64" s="22">
        <v>41</v>
      </c>
      <c r="J64" s="253"/>
      <c r="K64" s="9"/>
      <c r="L64" s="251"/>
      <c r="M64" s="223"/>
    </row>
    <row r="65" spans="2:13" x14ac:dyDescent="0.25">
      <c r="B65" s="216"/>
      <c r="C65" s="20">
        <v>42</v>
      </c>
      <c r="D65" s="249"/>
      <c r="E65" s="9"/>
      <c r="F65" s="251"/>
      <c r="G65" s="234"/>
      <c r="H65" s="247"/>
      <c r="I65" s="22">
        <v>42</v>
      </c>
      <c r="J65" s="253"/>
      <c r="K65" s="9"/>
      <c r="L65" s="251"/>
      <c r="M65" s="223"/>
    </row>
    <row r="66" spans="2:13" x14ac:dyDescent="0.25">
      <c r="B66" s="216"/>
      <c r="C66" s="20">
        <v>43</v>
      </c>
      <c r="D66" s="249"/>
      <c r="E66" s="9"/>
      <c r="F66" s="251"/>
      <c r="G66" s="234"/>
      <c r="H66" s="247"/>
      <c r="I66" s="22">
        <v>43</v>
      </c>
      <c r="J66" s="253"/>
      <c r="K66" s="9"/>
      <c r="L66" s="251"/>
      <c r="M66" s="223"/>
    </row>
    <row r="67" spans="2:13" x14ac:dyDescent="0.25">
      <c r="B67" s="216"/>
      <c r="C67" s="20">
        <v>44</v>
      </c>
      <c r="D67" s="249"/>
      <c r="E67" s="9"/>
      <c r="F67" s="251"/>
      <c r="G67" s="234"/>
      <c r="H67" s="247"/>
      <c r="I67" s="22">
        <v>44</v>
      </c>
      <c r="J67" s="253"/>
      <c r="K67" s="9"/>
      <c r="L67" s="251"/>
      <c r="M67" s="223"/>
    </row>
    <row r="68" spans="2:13" x14ac:dyDescent="0.25">
      <c r="B68" s="216"/>
      <c r="C68" s="20">
        <v>45</v>
      </c>
      <c r="D68" s="249"/>
      <c r="E68" s="9"/>
      <c r="F68" s="251"/>
      <c r="G68" s="234"/>
      <c r="H68" s="247"/>
      <c r="I68" s="22">
        <v>45</v>
      </c>
      <c r="J68" s="253"/>
      <c r="K68" s="9"/>
      <c r="L68" s="251"/>
      <c r="M68" s="223"/>
    </row>
    <row r="69" spans="2:13" x14ac:dyDescent="0.25">
      <c r="B69" s="216"/>
      <c r="C69" s="20">
        <v>46</v>
      </c>
      <c r="D69" s="249"/>
      <c r="E69" s="9"/>
      <c r="F69" s="251"/>
      <c r="G69" s="234"/>
      <c r="H69" s="247"/>
      <c r="I69" s="22">
        <v>46</v>
      </c>
      <c r="J69" s="253"/>
      <c r="K69" s="9"/>
      <c r="L69" s="251"/>
      <c r="M69" s="223"/>
    </row>
    <row r="70" spans="2:13" x14ac:dyDescent="0.25">
      <c r="B70" s="216"/>
      <c r="C70" s="20">
        <v>47</v>
      </c>
      <c r="D70" s="249"/>
      <c r="E70" s="9"/>
      <c r="F70" s="251"/>
      <c r="G70" s="234"/>
      <c r="H70" s="247"/>
      <c r="I70" s="22">
        <v>47</v>
      </c>
      <c r="J70" s="253"/>
      <c r="K70" s="9"/>
      <c r="L70" s="251"/>
      <c r="M70" s="223"/>
    </row>
    <row r="71" spans="2:13" x14ac:dyDescent="0.25">
      <c r="B71" s="216"/>
      <c r="C71" s="20">
        <v>48</v>
      </c>
      <c r="D71" s="249"/>
      <c r="E71" s="9"/>
      <c r="F71" s="251"/>
      <c r="G71" s="234"/>
      <c r="H71" s="247"/>
      <c r="I71" s="22">
        <v>48</v>
      </c>
      <c r="J71" s="253"/>
      <c r="K71" s="9"/>
      <c r="L71" s="251"/>
      <c r="M71" s="223"/>
    </row>
    <row r="72" spans="2:13" x14ac:dyDescent="0.25">
      <c r="B72" s="216"/>
      <c r="C72" s="20">
        <v>49</v>
      </c>
      <c r="D72" s="249"/>
      <c r="E72" s="9"/>
      <c r="F72" s="251"/>
      <c r="G72" s="234"/>
      <c r="H72" s="247"/>
      <c r="I72" s="22">
        <v>49</v>
      </c>
      <c r="J72" s="253"/>
      <c r="K72" s="9"/>
      <c r="L72" s="251"/>
      <c r="M72" s="223"/>
    </row>
    <row r="73" spans="2:13" x14ac:dyDescent="0.25">
      <c r="B73" s="216"/>
      <c r="C73" s="20">
        <v>50</v>
      </c>
      <c r="D73" s="249"/>
      <c r="E73" s="9"/>
      <c r="F73" s="251"/>
      <c r="G73" s="234"/>
      <c r="H73" s="247"/>
      <c r="I73" s="22">
        <v>50</v>
      </c>
      <c r="J73" s="253"/>
      <c r="K73" s="9"/>
      <c r="L73" s="251"/>
      <c r="M73" s="223"/>
    </row>
    <row r="74" spans="2:13" x14ac:dyDescent="0.25">
      <c r="B74" s="216"/>
      <c r="C74" s="20">
        <v>51</v>
      </c>
      <c r="D74" s="249"/>
      <c r="E74" s="9"/>
      <c r="F74" s="251"/>
      <c r="G74" s="234"/>
      <c r="H74" s="247"/>
      <c r="I74" s="22">
        <v>51</v>
      </c>
      <c r="J74" s="253"/>
      <c r="K74" s="9"/>
      <c r="L74" s="251"/>
      <c r="M74" s="223"/>
    </row>
    <row r="75" spans="2:13" x14ac:dyDescent="0.25">
      <c r="B75" s="216"/>
      <c r="C75" s="20">
        <v>52</v>
      </c>
      <c r="D75" s="249"/>
      <c r="E75" s="9"/>
      <c r="F75" s="251"/>
      <c r="G75" s="234"/>
      <c r="H75" s="247"/>
      <c r="I75" s="22">
        <v>52</v>
      </c>
      <c r="J75" s="253"/>
      <c r="K75" s="9"/>
      <c r="L75" s="251"/>
      <c r="M75" s="223"/>
    </row>
    <row r="76" spans="2:13" x14ac:dyDescent="0.25">
      <c r="B76" s="216"/>
      <c r="C76" s="20">
        <v>53</v>
      </c>
      <c r="D76" s="249"/>
      <c r="E76" s="9"/>
      <c r="F76" s="251"/>
      <c r="G76" s="234"/>
      <c r="H76" s="247"/>
      <c r="I76" s="22">
        <v>53</v>
      </c>
      <c r="J76" s="253"/>
      <c r="K76" s="9"/>
      <c r="L76" s="251"/>
      <c r="M76" s="223"/>
    </row>
    <row r="77" spans="2:13" x14ac:dyDescent="0.25">
      <c r="B77" s="216"/>
      <c r="C77" s="20">
        <v>54</v>
      </c>
      <c r="D77" s="249"/>
      <c r="E77" s="9"/>
      <c r="F77" s="251"/>
      <c r="G77" s="234"/>
      <c r="H77" s="247"/>
      <c r="I77" s="22">
        <v>54</v>
      </c>
      <c r="J77" s="253"/>
      <c r="K77" s="9"/>
      <c r="L77" s="251"/>
      <c r="M77" s="223"/>
    </row>
    <row r="78" spans="2:13" x14ac:dyDescent="0.25">
      <c r="B78" s="216"/>
      <c r="C78" s="20">
        <v>55</v>
      </c>
      <c r="D78" s="249"/>
      <c r="E78" s="9"/>
      <c r="F78" s="251"/>
      <c r="G78" s="234"/>
      <c r="H78" s="247"/>
      <c r="I78" s="22">
        <v>55</v>
      </c>
      <c r="J78" s="253"/>
      <c r="K78" s="9"/>
      <c r="L78" s="251"/>
      <c r="M78" s="223"/>
    </row>
    <row r="79" spans="2:13" x14ac:dyDescent="0.25">
      <c r="B79" s="216"/>
      <c r="C79" s="20">
        <v>56</v>
      </c>
      <c r="D79" s="249"/>
      <c r="E79" s="9"/>
      <c r="F79" s="251"/>
      <c r="G79" s="234"/>
      <c r="H79" s="247"/>
      <c r="I79" s="22">
        <v>56</v>
      </c>
      <c r="J79" s="253"/>
      <c r="K79" s="9"/>
      <c r="L79" s="251"/>
      <c r="M79" s="223"/>
    </row>
    <row r="80" spans="2:13" x14ac:dyDescent="0.25">
      <c r="B80" s="216"/>
      <c r="C80" s="20">
        <v>57</v>
      </c>
      <c r="D80" s="249"/>
      <c r="E80" s="9"/>
      <c r="F80" s="251"/>
      <c r="G80" s="234"/>
      <c r="H80" s="247"/>
      <c r="I80" s="22">
        <v>57</v>
      </c>
      <c r="J80" s="253"/>
      <c r="K80" s="9"/>
      <c r="L80" s="251"/>
      <c r="M80" s="223"/>
    </row>
    <row r="81" spans="2:13" x14ac:dyDescent="0.25">
      <c r="B81" s="216"/>
      <c r="C81" s="20">
        <v>58</v>
      </c>
      <c r="D81" s="249"/>
      <c r="E81" s="9"/>
      <c r="F81" s="251"/>
      <c r="G81" s="234"/>
      <c r="H81" s="247"/>
      <c r="I81" s="22">
        <v>58</v>
      </c>
      <c r="J81" s="253"/>
      <c r="K81" s="9"/>
      <c r="L81" s="251"/>
      <c r="M81" s="223"/>
    </row>
    <row r="82" spans="2:13" x14ac:dyDescent="0.25">
      <c r="B82" s="216"/>
      <c r="C82" s="20">
        <v>59</v>
      </c>
      <c r="D82" s="249"/>
      <c r="E82" s="9"/>
      <c r="F82" s="251"/>
      <c r="G82" s="234"/>
      <c r="H82" s="247"/>
      <c r="I82" s="22">
        <v>59</v>
      </c>
      <c r="J82" s="253"/>
      <c r="K82" s="9"/>
      <c r="L82" s="251"/>
      <c r="M82" s="223"/>
    </row>
    <row r="83" spans="2:13" x14ac:dyDescent="0.25">
      <c r="B83" s="216"/>
      <c r="C83" s="20">
        <v>60</v>
      </c>
      <c r="D83" s="248"/>
      <c r="E83" s="8"/>
      <c r="F83" s="250"/>
      <c r="G83" s="234"/>
      <c r="H83" s="247"/>
      <c r="I83" s="22">
        <v>60</v>
      </c>
      <c r="J83" s="252"/>
      <c r="K83" s="8"/>
      <c r="L83" s="250"/>
      <c r="M83" s="223"/>
    </row>
    <row r="84" spans="2:13" x14ac:dyDescent="0.25">
      <c r="B84" s="216"/>
      <c r="C84" s="130"/>
      <c r="D84" s="17"/>
      <c r="E84" s="17"/>
      <c r="F84" s="17"/>
      <c r="G84" s="13"/>
      <c r="H84" s="14"/>
      <c r="I84" s="17"/>
      <c r="J84" s="17"/>
      <c r="K84" s="17"/>
      <c r="L84" s="17"/>
      <c r="M84" s="217"/>
    </row>
    <row r="85" spans="2:13" x14ac:dyDescent="0.25">
      <c r="B85" s="216"/>
      <c r="C85" s="681" t="s">
        <v>216</v>
      </c>
      <c r="D85" s="681"/>
      <c r="E85" s="681"/>
      <c r="F85" s="681"/>
      <c r="G85" s="681"/>
      <c r="H85" s="681"/>
      <c r="I85" s="681"/>
      <c r="J85" s="681"/>
      <c r="K85" s="681"/>
      <c r="L85" s="681"/>
      <c r="M85" s="224"/>
    </row>
    <row r="86" spans="2:13" ht="66" customHeight="1" x14ac:dyDescent="0.25">
      <c r="B86" s="216"/>
      <c r="C86" s="662" t="s">
        <v>357</v>
      </c>
      <c r="D86" s="650"/>
      <c r="E86" s="650"/>
      <c r="F86" s="646"/>
      <c r="G86" s="646"/>
      <c r="H86" s="646"/>
      <c r="I86" s="646"/>
      <c r="J86" s="646"/>
      <c r="K86" s="646"/>
      <c r="L86" s="646"/>
      <c r="M86" s="217"/>
    </row>
    <row r="87" spans="2:13" ht="20.25" customHeight="1" x14ac:dyDescent="0.25">
      <c r="B87" s="216"/>
      <c r="C87" s="135"/>
      <c r="D87" s="136"/>
      <c r="E87" s="137"/>
      <c r="F87" s="137"/>
      <c r="G87" s="137"/>
      <c r="H87" s="137"/>
      <c r="I87" s="137"/>
      <c r="J87" s="137"/>
      <c r="K87" s="137"/>
      <c r="L87" s="137"/>
      <c r="M87" s="225"/>
    </row>
    <row r="88" spans="2:13" ht="15.75" customHeight="1" x14ac:dyDescent="0.25">
      <c r="B88" s="216"/>
      <c r="C88" s="660" t="s">
        <v>223</v>
      </c>
      <c r="D88" s="661"/>
      <c r="E88" s="661"/>
      <c r="F88" s="137"/>
      <c r="G88" s="137"/>
      <c r="H88" s="137"/>
      <c r="I88" s="137"/>
      <c r="J88" s="137"/>
      <c r="K88" s="137"/>
      <c r="L88" s="137"/>
      <c r="M88" s="225"/>
    </row>
    <row r="89" spans="2:13" ht="15.75" customHeight="1" x14ac:dyDescent="0.25">
      <c r="B89" s="216"/>
      <c r="C89" s="662" t="s">
        <v>225</v>
      </c>
      <c r="D89" s="650"/>
      <c r="E89" s="650"/>
      <c r="F89" s="667">
        <v>46139</v>
      </c>
      <c r="G89" s="668"/>
      <c r="H89" s="668"/>
      <c r="I89" s="668"/>
      <c r="J89" s="668"/>
      <c r="K89" s="668"/>
      <c r="L89" s="668"/>
      <c r="M89" s="225"/>
    </row>
    <row r="90" spans="2:13" ht="15.75" customHeight="1" x14ac:dyDescent="0.25">
      <c r="B90" s="216"/>
      <c r="C90" s="662" t="s">
        <v>227</v>
      </c>
      <c r="D90" s="650"/>
      <c r="E90" s="650"/>
      <c r="F90" s="668" t="s">
        <v>617</v>
      </c>
      <c r="G90" s="668"/>
      <c r="H90" s="668"/>
      <c r="I90" s="668"/>
      <c r="J90" s="668"/>
      <c r="K90" s="668"/>
      <c r="L90" s="668"/>
      <c r="M90" s="225"/>
    </row>
    <row r="91" spans="2:13" ht="15.75" customHeight="1" x14ac:dyDescent="0.25">
      <c r="B91" s="216"/>
      <c r="C91" s="662" t="s">
        <v>229</v>
      </c>
      <c r="D91" s="650"/>
      <c r="E91" s="650"/>
      <c r="F91" s="668" t="s">
        <v>618</v>
      </c>
      <c r="G91" s="668"/>
      <c r="H91" s="668"/>
      <c r="I91" s="668"/>
      <c r="J91" s="668"/>
      <c r="K91" s="668"/>
      <c r="L91" s="668"/>
      <c r="M91" s="225"/>
    </row>
    <row r="92" spans="2:13" ht="21" customHeight="1" x14ac:dyDescent="0.25">
      <c r="B92" s="216"/>
      <c r="C92" s="655" t="s">
        <v>231</v>
      </c>
      <c r="D92" s="639"/>
      <c r="E92" s="639"/>
      <c r="F92" s="137"/>
      <c r="G92" s="137"/>
      <c r="H92" s="137"/>
      <c r="I92" s="137"/>
      <c r="J92" s="137"/>
      <c r="K92" s="137"/>
      <c r="L92" s="137"/>
      <c r="M92" s="225"/>
    </row>
    <row r="93" spans="2:13" ht="15.75" thickBot="1" x14ac:dyDescent="0.3">
      <c r="B93" s="226"/>
      <c r="C93" s="656"/>
      <c r="D93" s="657"/>
      <c r="E93" s="657"/>
      <c r="F93" s="227"/>
      <c r="G93" s="228"/>
      <c r="H93" s="229"/>
      <c r="I93" s="230"/>
      <c r="J93" s="230"/>
      <c r="K93" s="230"/>
      <c r="L93" s="230"/>
      <c r="M93" s="231"/>
    </row>
  </sheetData>
  <sheetProtection algorithmName="SHA-512" hashValue="wBmDIgJBBlD41Ji3Xv+y/nNgEXRFwfUKhp3Qaqi5Mbf+ZezRwL7GnVm7CPIbAlcHDrqL/xqY0Z1MHMkQ5cZ6FQ==" saltValue="qx7nnfwbmGuN44FI2Coalg==" spinCount="100000" sheet="1" selectLockedCells="1"/>
  <mergeCells count="37">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 ref="C92:E93"/>
    <mergeCell ref="I20:L20"/>
    <mergeCell ref="I22:L22"/>
    <mergeCell ref="C88:E88"/>
    <mergeCell ref="C86:E86"/>
    <mergeCell ref="C20:F20"/>
    <mergeCell ref="C22:F22"/>
    <mergeCell ref="F89:L89"/>
    <mergeCell ref="F90:L90"/>
    <mergeCell ref="F91:L91"/>
    <mergeCell ref="I14:J14"/>
    <mergeCell ref="K14:L14"/>
    <mergeCell ref="C14:D14"/>
    <mergeCell ref="E14:F14"/>
    <mergeCell ref="F86:L86"/>
    <mergeCell ref="K17:L17"/>
    <mergeCell ref="I15:L15"/>
    <mergeCell ref="I16:J16"/>
    <mergeCell ref="I17:J17"/>
    <mergeCell ref="C16:D16"/>
    <mergeCell ref="K16:L16"/>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F1BBCB55-BEA4-47BF-980D-C89D4D39A94B}">
      <formula1>"Taip, Ne"</formula1>
    </dataValidation>
    <dataValidation type="list" allowBlank="1" showInputMessage="1" showErrorMessage="1" promptTitle="Pastaba" prompt="Jei pasirinkote &quot;Taip&quot;, prašome apačioje pateikti svetainės nuorodą." sqref="K16:L16 E16:F16" xr:uid="{FEAEF2E5-886C-4429-A402-E3B7A2FAF39C}">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DE1E-73D0-46F2-96FD-B233F8536E5E}">
  <sheetPr codeName="Sheet6">
    <tabColor theme="2" tint="-0.249977111117893"/>
    <pageSetUpPr fitToPage="1"/>
  </sheetPr>
  <dimension ref="A1:AA82"/>
  <sheetViews>
    <sheetView showGridLines="0" topLeftCell="A31" zoomScale="70" zoomScaleNormal="70" workbookViewId="0">
      <selection activeCell="L7" sqref="L7"/>
    </sheetView>
  </sheetViews>
  <sheetFormatPr defaultColWidth="0" defaultRowHeight="15" zeroHeight="1" x14ac:dyDescent="0.25"/>
  <cols>
    <col min="1" max="1" width="8.85546875" customWidth="1"/>
    <col min="2" max="2" width="8.85546875" style="82" customWidth="1"/>
    <col min="3" max="3" width="51.5703125" style="82" bestFit="1" customWidth="1"/>
    <col min="4" max="5" width="25.28515625" style="82" customWidth="1"/>
    <col min="6" max="6" width="29.5703125" style="82" customWidth="1"/>
    <col min="7" max="7" width="23.85546875" style="82" bestFit="1" customWidth="1"/>
    <col min="8" max="8" width="17.42578125" style="82" bestFit="1" customWidth="1"/>
    <col min="9" max="9" width="17.7109375" style="82" customWidth="1"/>
    <col min="10" max="10" width="19" style="82" customWidth="1"/>
    <col min="11" max="11" width="17.85546875" style="82" customWidth="1"/>
    <col min="12" max="12" width="18.85546875" style="82" customWidth="1"/>
    <col min="13" max="13" width="17.5703125" style="82" customWidth="1"/>
    <col min="14" max="14" width="18.5703125" style="82" customWidth="1"/>
    <col min="15" max="15" width="18" style="82" customWidth="1"/>
    <col min="16" max="16" width="18.42578125" style="82" customWidth="1"/>
    <col min="17" max="17" width="18" style="82" customWidth="1"/>
    <col min="18" max="18" width="19" style="82" customWidth="1"/>
    <col min="19" max="24" width="19" customWidth="1"/>
    <col min="25" max="25" width="5.140625" customWidth="1"/>
    <col min="26" max="33" width="5.140625" hidden="1" customWidth="1"/>
    <col min="34" max="16384" width="5.140625" hidden="1"/>
  </cols>
  <sheetData>
    <row r="1" spans="1:27" x14ac:dyDescent="0.2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25">
      <c r="A2" s="12"/>
      <c r="C2" s="128" t="s">
        <v>471</v>
      </c>
      <c r="O2" s="300"/>
      <c r="P2" s="300"/>
      <c r="Y2" s="12"/>
      <c r="AA2" t="s">
        <v>198</v>
      </c>
    </row>
    <row r="3" spans="1:27" ht="14.45" customHeight="1" x14ac:dyDescent="0.25">
      <c r="A3" s="12"/>
      <c r="C3" s="328"/>
      <c r="D3" s="327"/>
      <c r="E3" s="327"/>
      <c r="F3" s="322"/>
      <c r="G3" s="301" t="s">
        <v>7</v>
      </c>
      <c r="H3" s="706" t="str">
        <f>IF(ISBLANK('Finansiniai duomenys'!C8)," ",'Finansiniai duomenys'!C8)</f>
        <v>UAB „Kaišiadorių vandenys“</v>
      </c>
      <c r="I3" s="706"/>
      <c r="J3" s="706"/>
      <c r="K3" s="706"/>
      <c r="L3" s="706"/>
      <c r="N3" s="672" t="s">
        <v>348</v>
      </c>
      <c r="O3" s="672"/>
      <c r="P3" s="672"/>
      <c r="Y3" s="12"/>
      <c r="AA3" t="s">
        <v>201</v>
      </c>
    </row>
    <row r="4" spans="1:27" ht="13.9" customHeight="1" x14ac:dyDescent="0.25">
      <c r="A4" s="12"/>
      <c r="C4" s="692" t="s">
        <v>406</v>
      </c>
      <c r="D4" s="693"/>
      <c r="E4" s="693"/>
      <c r="F4" s="322"/>
      <c r="G4" s="301" t="s">
        <v>543</v>
      </c>
      <c r="H4" s="706" t="str">
        <f>IFERROR(VLOOKUP(H3,'Finansiniai duomenys'!R2:T232,3,FALSE),"")</f>
        <v>Kaišiadorių rajono savivaldybė</v>
      </c>
      <c r="I4" s="706"/>
      <c r="J4" s="706"/>
      <c r="K4" s="706"/>
      <c r="L4" s="706"/>
      <c r="N4" s="672"/>
      <c r="O4" s="672"/>
      <c r="P4" s="672"/>
      <c r="Y4" s="12"/>
    </row>
    <row r="5" spans="1:27" x14ac:dyDescent="0.25">
      <c r="A5" s="12"/>
      <c r="C5" s="692"/>
      <c r="D5" s="693"/>
      <c r="E5" s="693"/>
      <c r="F5" s="322"/>
      <c r="G5" s="302" t="s">
        <v>13</v>
      </c>
      <c r="H5" s="705">
        <f>IFERROR(VLOOKUP(H3,'Finansiniai duomenys'!R2:T232,2,FALSE),"")</f>
        <v>158834726</v>
      </c>
      <c r="I5" s="705"/>
      <c r="J5" s="705"/>
      <c r="K5" s="705"/>
      <c r="L5" s="705"/>
      <c r="N5" s="323" t="s">
        <v>586</v>
      </c>
      <c r="O5" s="300"/>
      <c r="P5" s="300"/>
      <c r="Y5" s="12"/>
    </row>
    <row r="6" spans="1:27" s="284" customFormat="1" x14ac:dyDescent="0.25">
      <c r="A6" s="12"/>
      <c r="B6" s="82"/>
      <c r="C6" s="326"/>
      <c r="D6" s="327"/>
      <c r="E6" s="327"/>
      <c r="F6" s="322"/>
      <c r="G6" s="303"/>
      <c r="H6" s="304"/>
      <c r="I6" s="304"/>
      <c r="J6" s="304"/>
      <c r="K6" s="304"/>
      <c r="L6" s="304"/>
      <c r="M6" s="122"/>
      <c r="N6" s="122"/>
      <c r="O6" s="122"/>
      <c r="P6" s="122"/>
      <c r="Q6" s="122"/>
      <c r="R6" s="122"/>
      <c r="T6"/>
      <c r="Y6" s="12"/>
    </row>
    <row r="7" spans="1:27" s="284" customFormat="1" x14ac:dyDescent="0.25">
      <c r="A7" s="12"/>
      <c r="B7" s="82"/>
      <c r="C7" s="694" t="s">
        <v>472</v>
      </c>
      <c r="D7" s="695"/>
      <c r="E7" s="695"/>
      <c r="F7" s="122"/>
      <c r="G7" s="691" t="s">
        <v>398</v>
      </c>
      <c r="H7" s="691"/>
      <c r="I7" s="691"/>
      <c r="J7" s="691"/>
      <c r="K7" s="691"/>
      <c r="L7" s="283"/>
      <c r="M7" s="122"/>
      <c r="N7" s="122"/>
      <c r="O7" s="122"/>
      <c r="P7" s="122"/>
      <c r="Q7" s="122"/>
      <c r="R7" s="122"/>
      <c r="T7"/>
      <c r="Y7" s="12"/>
    </row>
    <row r="8" spans="1:27" s="284" customFormat="1" x14ac:dyDescent="0.25">
      <c r="A8" s="12"/>
      <c r="B8" s="82"/>
      <c r="C8" s="695"/>
      <c r="D8" s="695"/>
      <c r="E8" s="695"/>
      <c r="F8" s="122"/>
      <c r="G8" s="691" t="s">
        <v>399</v>
      </c>
      <c r="H8" s="691"/>
      <c r="I8" s="691"/>
      <c r="J8" s="691"/>
      <c r="K8" s="691"/>
      <c r="L8" s="283"/>
      <c r="M8" s="122"/>
      <c r="N8" s="122"/>
      <c r="O8" s="122"/>
      <c r="P8" s="122"/>
      <c r="Q8" s="122"/>
      <c r="R8" s="122"/>
      <c r="T8"/>
      <c r="Y8" s="12"/>
    </row>
    <row r="9" spans="1:27" s="284" customFormat="1" x14ac:dyDescent="0.25">
      <c r="A9" s="12"/>
      <c r="B9" s="82"/>
      <c r="C9" s="695"/>
      <c r="D9" s="695"/>
      <c r="E9" s="695"/>
      <c r="F9" s="122"/>
      <c r="G9" s="305" t="s">
        <v>477</v>
      </c>
      <c r="H9" s="305"/>
      <c r="I9" s="305"/>
      <c r="J9" s="305"/>
      <c r="K9" s="305"/>
      <c r="L9" s="283"/>
      <c r="M9" s="705"/>
      <c r="N9" s="705"/>
      <c r="O9" s="705"/>
      <c r="P9" s="705"/>
      <c r="Q9" s="705"/>
      <c r="R9" s="122"/>
      <c r="T9"/>
      <c r="Y9" s="12"/>
    </row>
    <row r="10" spans="1:27" s="284" customFormat="1" ht="46.9" customHeight="1" x14ac:dyDescent="0.25">
      <c r="A10" s="12"/>
      <c r="B10" s="82"/>
      <c r="C10" s="695"/>
      <c r="D10" s="695"/>
      <c r="E10" s="695"/>
      <c r="F10" s="122"/>
      <c r="G10" s="332" t="s">
        <v>476</v>
      </c>
      <c r="H10" s="332"/>
      <c r="I10" s="332"/>
      <c r="J10" s="332"/>
      <c r="K10" s="305"/>
      <c r="L10" s="122"/>
      <c r="M10" s="122"/>
      <c r="N10" s="122"/>
      <c r="O10" s="122"/>
      <c r="P10" s="122"/>
      <c r="Q10" s="122"/>
      <c r="R10" s="122"/>
      <c r="T10"/>
      <c r="Y10" s="12"/>
    </row>
    <row r="11" spans="1:27" s="284" customFormat="1" x14ac:dyDescent="0.25">
      <c r="A11" s="12"/>
      <c r="B11" s="82"/>
      <c r="C11" s="122"/>
      <c r="D11" s="122"/>
      <c r="E11" s="122"/>
      <c r="F11" s="122"/>
      <c r="G11" s="306"/>
      <c r="H11" s="307"/>
      <c r="I11" s="304"/>
      <c r="J11" s="304"/>
      <c r="K11" s="304"/>
      <c r="L11" s="304"/>
      <c r="M11" s="122"/>
      <c r="N11" s="122"/>
      <c r="O11" s="122"/>
      <c r="P11" s="122"/>
      <c r="Q11" s="122"/>
      <c r="R11" s="122"/>
      <c r="T11"/>
      <c r="Y11" s="12"/>
    </row>
    <row r="12" spans="1:27" ht="26.45" customHeight="1" x14ac:dyDescent="0.25">
      <c r="A12" s="12"/>
      <c r="C12" s="688" t="s">
        <v>574</v>
      </c>
      <c r="D12" s="689"/>
      <c r="E12" s="689"/>
      <c r="F12" s="689"/>
      <c r="G12" s="684" t="s">
        <v>400</v>
      </c>
      <c r="H12" s="684"/>
      <c r="I12" s="684" t="s">
        <v>400</v>
      </c>
      <c r="J12" s="684"/>
      <c r="K12" s="684" t="s">
        <v>400</v>
      </c>
      <c r="L12" s="684"/>
      <c r="M12" s="684" t="s">
        <v>400</v>
      </c>
      <c r="N12" s="684"/>
      <c r="O12" s="684" t="s">
        <v>400</v>
      </c>
      <c r="P12" s="684"/>
      <c r="Q12" s="684" t="s">
        <v>400</v>
      </c>
      <c r="R12" s="684"/>
      <c r="S12" s="684" t="s">
        <v>400</v>
      </c>
      <c r="T12" s="684"/>
      <c r="U12" s="684" t="s">
        <v>400</v>
      </c>
      <c r="V12" s="684"/>
      <c r="W12" s="684" t="s">
        <v>400</v>
      </c>
      <c r="X12" s="684"/>
      <c r="Y12" s="12"/>
    </row>
    <row r="13" spans="1:27" ht="67.900000000000006" customHeight="1" x14ac:dyDescent="0.25">
      <c r="A13" s="12"/>
      <c r="C13" s="690" t="s">
        <v>368</v>
      </c>
      <c r="D13" s="687" t="s">
        <v>369</v>
      </c>
      <c r="E13" s="682" t="s">
        <v>404</v>
      </c>
      <c r="F13" s="687" t="s">
        <v>370</v>
      </c>
      <c r="G13" s="685"/>
      <c r="H13" s="686"/>
      <c r="I13" s="685"/>
      <c r="J13" s="686"/>
      <c r="K13" s="685"/>
      <c r="L13" s="686"/>
      <c r="M13" s="685"/>
      <c r="N13" s="686"/>
      <c r="O13" s="685"/>
      <c r="P13" s="686"/>
      <c r="Q13" s="685"/>
      <c r="R13" s="686"/>
      <c r="S13" s="685"/>
      <c r="T13" s="686"/>
      <c r="U13" s="685"/>
      <c r="V13" s="686"/>
      <c r="W13" s="685"/>
      <c r="X13" s="686"/>
      <c r="Y13" s="12"/>
    </row>
    <row r="14" spans="1:27" ht="39" customHeight="1" x14ac:dyDescent="0.25">
      <c r="A14" s="12"/>
      <c r="C14" s="690"/>
      <c r="D14" s="687"/>
      <c r="E14" s="683"/>
      <c r="F14" s="687"/>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25">
      <c r="A15" s="12"/>
      <c r="C15" s="293" t="s">
        <v>88</v>
      </c>
      <c r="D15" s="292">
        <f t="shared" ref="D15:D24" si="0">F15+G15+I15+K15+M15+O15+Q15</f>
        <v>0</v>
      </c>
      <c r="E15" s="290" t="str">
        <f>IF(OR(D15-'Finansiniai duomenys'!C34&lt;-0.1,D15-'Finansiniai duomenys'!C34&gt;0.1),"Klaida","Gerai")</f>
        <v>Klaida</v>
      </c>
      <c r="F15" s="289"/>
      <c r="G15" s="289"/>
      <c r="H15" s="289"/>
      <c r="I15" s="289"/>
      <c r="J15" s="289"/>
      <c r="K15" s="289"/>
      <c r="L15" s="289"/>
      <c r="M15" s="289"/>
      <c r="N15" s="289"/>
      <c r="O15" s="289"/>
      <c r="P15" s="289"/>
      <c r="Q15" s="289"/>
      <c r="R15" s="289"/>
      <c r="S15" s="289"/>
      <c r="T15" s="289"/>
      <c r="U15" s="289"/>
      <c r="V15" s="289"/>
      <c r="W15" s="289"/>
      <c r="X15" s="289"/>
      <c r="Y15" s="12"/>
    </row>
    <row r="16" spans="1:27" ht="15.75" thickBot="1" x14ac:dyDescent="0.3">
      <c r="A16" s="12"/>
      <c r="C16" s="294" t="s">
        <v>90</v>
      </c>
      <c r="D16" s="292">
        <f t="shared" si="0"/>
        <v>0</v>
      </c>
      <c r="E16" s="290" t="str">
        <f>IF(OR(D16-'Finansiniai duomenys'!C35&lt;-0.1,D16-'Finansiniai duomenys'!C35&gt;0.1),"Klaida","Gerai")</f>
        <v>Klaida</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25">
      <c r="A17" s="296"/>
      <c r="B17" s="309"/>
      <c r="C17" s="310" t="s">
        <v>377</v>
      </c>
      <c r="D17" s="311">
        <f t="shared" si="0"/>
        <v>0</v>
      </c>
      <c r="E17" s="290" t="str">
        <f>IF(OR(D17-'Finansiniai duomenys'!C36&lt;-0.1,D17-'Finansiniai duomenys'!C36&gt;0.1),"Klaida","Gerai")</f>
        <v>Klaida</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25">
      <c r="A18" s="12"/>
      <c r="C18" s="294" t="s">
        <v>93</v>
      </c>
      <c r="D18" s="292">
        <f t="shared" si="0"/>
        <v>0</v>
      </c>
      <c r="E18" s="290" t="str">
        <f>IF(OR(D18-'Finansiniai duomenys'!C37&lt;-0.1,D18-'Finansiniai duomenys'!C37&gt;0.1),"Klaida","Gerai")</f>
        <v>Gerai</v>
      </c>
      <c r="F18" s="291"/>
      <c r="G18" s="291"/>
      <c r="H18" s="291"/>
      <c r="I18" s="291"/>
      <c r="J18" s="291"/>
      <c r="K18" s="291"/>
      <c r="L18" s="291"/>
      <c r="M18" s="291"/>
      <c r="N18" s="291"/>
      <c r="O18" s="291"/>
      <c r="P18" s="291"/>
      <c r="Q18" s="291"/>
      <c r="R18" s="291"/>
      <c r="S18" s="291"/>
      <c r="T18" s="291"/>
      <c r="U18" s="291"/>
      <c r="V18" s="291"/>
      <c r="W18" s="291"/>
      <c r="X18" s="291"/>
      <c r="Y18" s="12"/>
    </row>
    <row r="19" spans="1:25" ht="15.75" thickBot="1" x14ac:dyDescent="0.3">
      <c r="A19" s="12"/>
      <c r="C19" s="294" t="s">
        <v>95</v>
      </c>
      <c r="D19" s="292">
        <f t="shared" si="0"/>
        <v>0</v>
      </c>
      <c r="E19" s="290" t="str">
        <f>IF(OR(D19-'Finansiniai duomenys'!C38&lt;-0.1,D19-'Finansiniai duomenys'!C38&gt;0.1),"Klaida","Gerai")</f>
        <v>Klaida</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25">
      <c r="A20" s="296"/>
      <c r="B20" s="309"/>
      <c r="C20" s="310" t="s">
        <v>378</v>
      </c>
      <c r="D20" s="311">
        <f t="shared" si="0"/>
        <v>0</v>
      </c>
      <c r="E20" s="290" t="str">
        <f>IF(OR(D20-'Finansiniai duomenys'!C39&lt;-0.1,D20-'Finansiniai duomenys'!C39&gt;0.1),"Klaida","Gerai")</f>
        <v>Klaida</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2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25">
      <c r="A22" s="12"/>
      <c r="C22" s="294" t="s">
        <v>379</v>
      </c>
      <c r="D22" s="292">
        <f t="shared" si="0"/>
        <v>0</v>
      </c>
      <c r="E22" s="290" t="str">
        <f>IF(OR(D22-'Finansiniai duomenys'!C46&lt;-0.1,D22-'Finansiniai duomenys'!C46&gt;0.1),"Klaida","Gerai")</f>
        <v>Klaida</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25">
      <c r="A23" s="296"/>
      <c r="B23" s="309"/>
      <c r="C23" s="310" t="s">
        <v>380</v>
      </c>
      <c r="D23" s="311">
        <f t="shared" si="0"/>
        <v>0</v>
      </c>
      <c r="E23" s="290" t="str">
        <f>IF(OR(D23-'Finansiniai duomenys'!C48&lt;-0.1,D23-'Finansiniai duomenys'!C48&gt;0.1),"Klaida","Gerai")</f>
        <v>Klaida</v>
      </c>
      <c r="F23" s="313"/>
      <c r="G23" s="313"/>
      <c r="H23" s="313"/>
      <c r="I23" s="313"/>
      <c r="J23" s="313"/>
      <c r="K23" s="313"/>
      <c r="L23" s="313"/>
      <c r="M23" s="313"/>
      <c r="N23" s="313"/>
      <c r="O23" s="313"/>
      <c r="P23" s="313"/>
      <c r="Q23" s="313"/>
      <c r="R23" s="313"/>
      <c r="S23" s="313"/>
      <c r="T23" s="313"/>
      <c r="U23" s="313"/>
      <c r="V23" s="313"/>
      <c r="W23" s="313"/>
      <c r="X23" s="313"/>
      <c r="Y23" s="12"/>
    </row>
    <row r="24" spans="1:25" x14ac:dyDescent="0.25">
      <c r="A24" s="12"/>
      <c r="C24" s="294" t="s">
        <v>381</v>
      </c>
      <c r="D24" s="292">
        <f t="shared" si="0"/>
        <v>0</v>
      </c>
      <c r="E24" s="290" t="str">
        <f>IF(OR(D24-'Finansiniai duomenys'!C110&lt;-0.1,D24-'Finansiniai duomenys'!C110&gt;0.1),"Klaida","Gerai")</f>
        <v>Klaida</v>
      </c>
      <c r="F24" s="289"/>
      <c r="G24" s="289"/>
      <c r="H24" s="289"/>
      <c r="I24" s="289"/>
      <c r="J24" s="289"/>
      <c r="K24" s="289"/>
      <c r="L24" s="289"/>
      <c r="M24" s="289"/>
      <c r="N24" s="289"/>
      <c r="O24" s="289"/>
      <c r="P24" s="289"/>
      <c r="Q24" s="289"/>
      <c r="R24" s="289"/>
      <c r="S24" s="289"/>
      <c r="T24" s="289"/>
      <c r="U24" s="289"/>
      <c r="V24" s="289"/>
      <c r="W24" s="289"/>
      <c r="X24" s="289"/>
      <c r="Y24" s="12"/>
    </row>
    <row r="25" spans="1:25" x14ac:dyDescent="0.25">
      <c r="A25" s="12"/>
      <c r="Y25" s="12"/>
    </row>
    <row r="26" spans="1:25" x14ac:dyDescent="0.25">
      <c r="A26" s="12"/>
      <c r="Y26" s="12"/>
    </row>
    <row r="27" spans="1:25" x14ac:dyDescent="0.25">
      <c r="A27" s="12"/>
      <c r="G27" s="306"/>
      <c r="H27" s="307"/>
      <c r="Y27" s="12"/>
    </row>
    <row r="28" spans="1:25" ht="25.15" customHeight="1" x14ac:dyDescent="0.25">
      <c r="A28" s="12"/>
      <c r="C28" s="688" t="s">
        <v>573</v>
      </c>
      <c r="D28" s="689"/>
      <c r="E28" s="689"/>
      <c r="F28" s="689"/>
      <c r="G28" s="684" t="s">
        <v>400</v>
      </c>
      <c r="H28" s="684"/>
      <c r="I28" s="684" t="s">
        <v>400</v>
      </c>
      <c r="J28" s="684"/>
      <c r="K28" s="684" t="s">
        <v>400</v>
      </c>
      <c r="L28" s="684"/>
      <c r="M28" s="684" t="s">
        <v>400</v>
      </c>
      <c r="N28" s="684"/>
      <c r="O28" s="684" t="s">
        <v>400</v>
      </c>
      <c r="P28" s="684"/>
      <c r="Q28" s="684" t="s">
        <v>400</v>
      </c>
      <c r="R28" s="684"/>
      <c r="S28" s="684" t="s">
        <v>400</v>
      </c>
      <c r="T28" s="684"/>
      <c r="U28" s="684" t="s">
        <v>400</v>
      </c>
      <c r="V28" s="684"/>
      <c r="W28" s="684" t="s">
        <v>400</v>
      </c>
      <c r="X28" s="684"/>
      <c r="Y28" s="12"/>
    </row>
    <row r="29" spans="1:25" ht="62.45" customHeight="1" x14ac:dyDescent="0.25">
      <c r="A29" s="12"/>
      <c r="C29" s="690" t="s">
        <v>368</v>
      </c>
      <c r="D29" s="687" t="s">
        <v>369</v>
      </c>
      <c r="E29" s="682" t="s">
        <v>405</v>
      </c>
      <c r="F29" s="687" t="s">
        <v>370</v>
      </c>
      <c r="G29" s="685"/>
      <c r="H29" s="686"/>
      <c r="I29" s="685"/>
      <c r="J29" s="686"/>
      <c r="K29" s="685"/>
      <c r="L29" s="686"/>
      <c r="M29" s="685"/>
      <c r="N29" s="686"/>
      <c r="O29" s="685"/>
      <c r="P29" s="686"/>
      <c r="Q29" s="685"/>
      <c r="R29" s="686"/>
      <c r="S29" s="685"/>
      <c r="T29" s="686"/>
      <c r="U29" s="685"/>
      <c r="V29" s="686"/>
      <c r="W29" s="685"/>
      <c r="X29" s="686"/>
      <c r="Y29" s="12"/>
    </row>
    <row r="30" spans="1:25" ht="52.15" customHeight="1" x14ac:dyDescent="0.25">
      <c r="A30" s="12"/>
      <c r="C30" s="690"/>
      <c r="D30" s="687"/>
      <c r="E30" s="683"/>
      <c r="F30" s="687"/>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25">
      <c r="A31" s="12"/>
      <c r="C31" s="293" t="s">
        <v>88</v>
      </c>
      <c r="D31" s="292">
        <f>F31+G31+I31+K31+M31+O31+Q31</f>
        <v>0</v>
      </c>
      <c r="E31" s="290" t="str">
        <f>IF(OR(D31-'Finansiniai duomenys'!E34&lt;-0.1,D31-'Finansiniai duomenys'!E34&gt;0.1),"Klaida","Gerai")</f>
        <v>Klaida</v>
      </c>
      <c r="F31" s="289"/>
      <c r="G31" s="289"/>
      <c r="H31" s="289"/>
      <c r="I31" s="289"/>
      <c r="J31" s="289"/>
      <c r="K31" s="289"/>
      <c r="L31" s="289"/>
      <c r="M31" s="289"/>
      <c r="N31" s="289"/>
      <c r="O31" s="289"/>
      <c r="P31" s="289"/>
      <c r="Q31" s="289"/>
      <c r="R31" s="289"/>
      <c r="S31" s="289"/>
      <c r="T31" s="289"/>
      <c r="U31" s="289"/>
      <c r="V31" s="289"/>
      <c r="W31" s="289"/>
      <c r="X31" s="289"/>
      <c r="Y31" s="12"/>
    </row>
    <row r="32" spans="1:25" ht="15.75" thickBot="1" x14ac:dyDescent="0.3">
      <c r="A32" s="12"/>
      <c r="C32" s="294" t="s">
        <v>90</v>
      </c>
      <c r="D32" s="292">
        <f>F32+G32+I32+K32+M32+O32+Q32</f>
        <v>0</v>
      </c>
      <c r="E32" s="290" t="str">
        <f>IF(OR(D32-'Finansiniai duomenys'!E35&lt;-0.1,D32-'Finansiniai duomenys'!E35&gt;0.1),"Klaida","Gerai")</f>
        <v>Klaida</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25">
      <c r="A33" s="296"/>
      <c r="B33" s="309"/>
      <c r="C33" s="310" t="s">
        <v>377</v>
      </c>
      <c r="D33" s="311">
        <f>F33+G33+I33+K33+M33+O33+Q33</f>
        <v>0</v>
      </c>
      <c r="E33" s="290" t="str">
        <f>IF(OR(D33-'Finansiniai duomenys'!E36&lt;-0.1,D33-'Finansiniai duomenys'!E36&gt;0.1),"Klaida","Gerai")</f>
        <v>Klaida</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25">
      <c r="A34" s="12"/>
      <c r="C34" s="294" t="s">
        <v>93</v>
      </c>
      <c r="D34" s="292">
        <f>F34+G34+I34+K34+M34+O34+Q34</f>
        <v>0</v>
      </c>
      <c r="E34" s="290" t="str">
        <f>IF(OR(D34-'Finansiniai duomenys'!E37&lt;-0.1,D34-'Finansiniai duomenys'!E37&gt;0.1),"Klaida","Gerai")</f>
        <v>Gerai</v>
      </c>
      <c r="F34" s="291"/>
      <c r="G34" s="291"/>
      <c r="H34" s="291"/>
      <c r="I34" s="291"/>
      <c r="J34" s="291"/>
      <c r="K34" s="291"/>
      <c r="L34" s="291"/>
      <c r="M34" s="291"/>
      <c r="N34" s="291"/>
      <c r="O34" s="291"/>
      <c r="P34" s="291"/>
      <c r="Q34" s="291"/>
      <c r="R34" s="291"/>
      <c r="S34" s="291"/>
      <c r="T34" s="291"/>
      <c r="U34" s="291"/>
      <c r="V34" s="291"/>
      <c r="W34" s="291"/>
      <c r="X34" s="291"/>
      <c r="Y34" s="12"/>
    </row>
    <row r="35" spans="1:25" ht="15.75" thickBot="1" x14ac:dyDescent="0.3">
      <c r="A35" s="12"/>
      <c r="C35" s="294" t="s">
        <v>95</v>
      </c>
      <c r="D35" s="292">
        <f t="shared" ref="D35:D40" si="7">F35+G35+I35+K35+M35+O35+Q35</f>
        <v>0</v>
      </c>
      <c r="E35" s="290" t="str">
        <f>IF(OR(D35-'Finansiniai duomenys'!E38&lt;-0.1,D35-'Finansiniai duomenys'!E38&gt;0.1),"Klaida","Gerai")</f>
        <v>Klaida</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25">
      <c r="A36" s="296"/>
      <c r="B36" s="309"/>
      <c r="C36" s="310" t="s">
        <v>378</v>
      </c>
      <c r="D36" s="311">
        <f t="shared" si="7"/>
        <v>0</v>
      </c>
      <c r="E36" s="290" t="str">
        <f>IF(OR(D36-'Finansiniai duomenys'!E39&lt;-0.1,D36-'Finansiniai duomenys'!E39&gt;0.1),"Klaida","Gerai")</f>
        <v>Klaida</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2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25">
      <c r="A38" s="12"/>
      <c r="C38" s="294" t="s">
        <v>379</v>
      </c>
      <c r="D38" s="292">
        <f t="shared" si="7"/>
        <v>0</v>
      </c>
      <c r="E38" s="290" t="str">
        <f>IF(OR(D38-'Finansiniai duomenys'!E46&lt;-0.1,D38-'Finansiniai duomenys'!E46&gt;0.1),"Klaida","Gerai")</f>
        <v>Klaida</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25">
      <c r="A39" s="296"/>
      <c r="B39" s="309"/>
      <c r="C39" s="310" t="s">
        <v>380</v>
      </c>
      <c r="D39" s="311">
        <f t="shared" si="7"/>
        <v>0</v>
      </c>
      <c r="E39" s="290" t="str">
        <f>IF(OR(D39-'Finansiniai duomenys'!E48&lt;-0.1,D39-'Finansiniai duomenys'!E48&gt;0.1),"Klaida","Gerai")</f>
        <v>Klaida</v>
      </c>
      <c r="F39" s="313"/>
      <c r="G39" s="313"/>
      <c r="H39" s="313"/>
      <c r="I39" s="313"/>
      <c r="J39" s="313"/>
      <c r="K39" s="313"/>
      <c r="L39" s="313"/>
      <c r="M39" s="313"/>
      <c r="N39" s="313"/>
      <c r="O39" s="313"/>
      <c r="P39" s="313"/>
      <c r="Q39" s="313"/>
      <c r="R39" s="313"/>
      <c r="S39" s="313"/>
      <c r="T39" s="313"/>
      <c r="U39" s="313"/>
      <c r="V39" s="313"/>
      <c r="W39" s="313"/>
      <c r="X39" s="313"/>
      <c r="Y39" s="12"/>
    </row>
    <row r="40" spans="1:25" x14ac:dyDescent="0.25">
      <c r="A40" s="12"/>
      <c r="C40" s="294" t="s">
        <v>381</v>
      </c>
      <c r="D40" s="292">
        <f t="shared" si="7"/>
        <v>0</v>
      </c>
      <c r="E40" s="290" t="str">
        <f>IF(OR(D40-'Finansiniai duomenys'!E110&lt;-0.1,D40-'Finansiniai duomenys'!E110&gt;0.1),"Klaida","Gerai")</f>
        <v>Klaida</v>
      </c>
      <c r="F40" s="289"/>
      <c r="G40" s="289"/>
      <c r="H40" s="289"/>
      <c r="I40" s="289"/>
      <c r="J40" s="289"/>
      <c r="K40" s="289"/>
      <c r="L40" s="289"/>
      <c r="M40" s="289"/>
      <c r="N40" s="289"/>
      <c r="O40" s="289"/>
      <c r="P40" s="289"/>
      <c r="Q40" s="289"/>
      <c r="R40" s="289"/>
      <c r="S40" s="289"/>
      <c r="T40" s="289"/>
      <c r="U40" s="289"/>
      <c r="V40" s="289"/>
      <c r="W40" s="289"/>
      <c r="X40" s="289"/>
      <c r="Y40" s="12"/>
    </row>
    <row r="41" spans="1:25" x14ac:dyDescent="0.25">
      <c r="A41" s="12"/>
      <c r="Y41" s="12"/>
    </row>
    <row r="42" spans="1:25" x14ac:dyDescent="0.25">
      <c r="A42" s="12"/>
      <c r="Y42" s="12"/>
    </row>
    <row r="43" spans="1:25" x14ac:dyDescent="0.25">
      <c r="A43" s="12"/>
      <c r="Y43" s="12"/>
    </row>
    <row r="44" spans="1:25" ht="30.6" customHeight="1" x14ac:dyDescent="0.25">
      <c r="A44" s="12"/>
      <c r="C44" s="688" t="s">
        <v>574</v>
      </c>
      <c r="D44" s="689"/>
      <c r="E44" s="689"/>
      <c r="F44" s="689"/>
      <c r="G44" s="684" t="s">
        <v>400</v>
      </c>
      <c r="H44" s="684"/>
      <c r="I44" s="684" t="s">
        <v>400</v>
      </c>
      <c r="J44" s="684"/>
      <c r="K44" s="684" t="s">
        <v>400</v>
      </c>
      <c r="L44" s="684"/>
      <c r="M44" s="684" t="s">
        <v>400</v>
      </c>
      <c r="N44" s="684"/>
      <c r="O44" s="684" t="s">
        <v>400</v>
      </c>
      <c r="P44" s="684"/>
      <c r="Q44" s="684" t="s">
        <v>400</v>
      </c>
      <c r="R44" s="684"/>
      <c r="S44" s="684" t="s">
        <v>400</v>
      </c>
      <c r="T44" s="684"/>
      <c r="U44" s="684" t="s">
        <v>400</v>
      </c>
      <c r="V44" s="684"/>
      <c r="W44" s="684" t="s">
        <v>400</v>
      </c>
      <c r="X44" s="684"/>
      <c r="Y44" s="12"/>
    </row>
    <row r="45" spans="1:25" ht="62.45" customHeight="1" x14ac:dyDescent="0.25">
      <c r="A45" s="12"/>
      <c r="C45" s="690" t="s">
        <v>368</v>
      </c>
      <c r="D45" s="687" t="s">
        <v>369</v>
      </c>
      <c r="E45" s="682" t="s">
        <v>404</v>
      </c>
      <c r="F45" s="687" t="s">
        <v>370</v>
      </c>
      <c r="G45" s="685"/>
      <c r="H45" s="686"/>
      <c r="I45" s="685"/>
      <c r="J45" s="686"/>
      <c r="K45" s="685"/>
      <c r="L45" s="686"/>
      <c r="M45" s="685"/>
      <c r="N45" s="686"/>
      <c r="O45" s="685"/>
      <c r="P45" s="686"/>
      <c r="Q45" s="685"/>
      <c r="R45" s="686"/>
      <c r="S45" s="685"/>
      <c r="T45" s="686"/>
      <c r="U45" s="685"/>
      <c r="V45" s="686"/>
      <c r="W45" s="685"/>
      <c r="X45" s="686"/>
      <c r="Y45" s="12"/>
    </row>
    <row r="46" spans="1:25" ht="59.45" customHeight="1" x14ac:dyDescent="0.25">
      <c r="A46" s="12"/>
      <c r="C46" s="690"/>
      <c r="D46" s="687"/>
      <c r="E46" s="683"/>
      <c r="F46" s="687"/>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25">
      <c r="A47" s="12"/>
      <c r="C47" s="293" t="s">
        <v>142</v>
      </c>
      <c r="D47" s="292">
        <f t="shared" ref="D47:D52" si="10">F47+G47+I47+K47+M47+O47+Q47</f>
        <v>0</v>
      </c>
      <c r="E47" s="290" t="str">
        <f>IF(OR(D47-'Finansiniai duomenys'!C72&lt;-0.1,D47-'Finansiniai duomenys'!C72&gt;0.1),"Klaida","Gerai")</f>
        <v>Klaida</v>
      </c>
      <c r="F47" s="289"/>
      <c r="G47" s="289"/>
      <c r="H47" s="289"/>
      <c r="I47" s="289"/>
      <c r="J47" s="289"/>
      <c r="K47" s="289"/>
      <c r="L47" s="289"/>
      <c r="M47" s="289"/>
      <c r="N47" s="289"/>
      <c r="O47" s="289"/>
      <c r="P47" s="289"/>
      <c r="Q47" s="289"/>
      <c r="R47" s="289"/>
      <c r="S47" s="289"/>
      <c r="T47" s="289"/>
      <c r="U47" s="289"/>
      <c r="V47" s="289"/>
      <c r="W47" s="289"/>
      <c r="X47" s="289"/>
      <c r="Y47" s="12"/>
    </row>
    <row r="48" spans="1:25" x14ac:dyDescent="0.25">
      <c r="A48" s="12"/>
      <c r="C48" s="294" t="s">
        <v>160</v>
      </c>
      <c r="D48" s="292">
        <f t="shared" si="10"/>
        <v>0</v>
      </c>
      <c r="E48" s="290" t="str">
        <f>IF(OR(D48-'Finansiniai duomenys'!C83&lt;-0.1,D48-'Finansiniai duomenys'!C83&gt;0.1),"Klaida","Gerai")</f>
        <v>Klaida</v>
      </c>
      <c r="F48" s="291"/>
      <c r="G48" s="291"/>
      <c r="H48" s="291"/>
      <c r="I48" s="291"/>
      <c r="J48" s="291"/>
      <c r="K48" s="291"/>
      <c r="L48" s="291"/>
      <c r="M48" s="291"/>
      <c r="N48" s="291"/>
      <c r="O48" s="291"/>
      <c r="P48" s="291"/>
      <c r="Q48" s="291"/>
      <c r="R48" s="291"/>
      <c r="S48" s="291"/>
      <c r="T48" s="291"/>
      <c r="U48" s="291"/>
      <c r="V48" s="291"/>
      <c r="W48" s="291"/>
      <c r="X48" s="291"/>
      <c r="Y48" s="12"/>
    </row>
    <row r="49" spans="1:25" x14ac:dyDescent="0.25">
      <c r="A49" s="12"/>
      <c r="C49" s="294" t="s">
        <v>163</v>
      </c>
      <c r="D49" s="292">
        <f t="shared" si="10"/>
        <v>0</v>
      </c>
      <c r="E49" s="290" t="str">
        <f>IF(OR(D49-'Finansiniai duomenys'!C85&lt;-0.1,D49-'Finansiniai duomenys'!C85&gt;0.1),"Klaida","Gerai")</f>
        <v>Klaida</v>
      </c>
      <c r="F49" s="291"/>
      <c r="G49" s="291"/>
      <c r="H49" s="291"/>
      <c r="I49" s="291"/>
      <c r="J49" s="291"/>
      <c r="K49" s="291"/>
      <c r="L49" s="291"/>
      <c r="M49" s="291"/>
      <c r="N49" s="291"/>
      <c r="O49" s="291"/>
      <c r="P49" s="291"/>
      <c r="Q49" s="291"/>
      <c r="R49" s="291"/>
      <c r="S49" s="291"/>
      <c r="T49" s="291"/>
      <c r="U49" s="291"/>
      <c r="V49" s="291"/>
      <c r="W49" s="291"/>
      <c r="X49" s="291"/>
      <c r="Y49" s="12"/>
    </row>
    <row r="50" spans="1:25" x14ac:dyDescent="0.25">
      <c r="A50" s="12"/>
      <c r="C50" s="294" t="s">
        <v>373</v>
      </c>
      <c r="D50" s="292">
        <f t="shared" si="10"/>
        <v>0</v>
      </c>
      <c r="E50" s="290" t="str">
        <f>IF(OR(D50-('Finansiniai duomenys'!C96+'Finansiniai duomenys'!C87+'Finansiniai duomenys'!C98+'Finansiniai duomenys'!C100)&lt;-0.1,D50-('Finansiniai duomenys'!C96+'Finansiniai duomenys'!C87+'Finansiniai duomenys'!C98+'Finansiniai duomenys'!C100)&gt;0.1),"Klaida","Gerai")</f>
        <v>Klaida</v>
      </c>
      <c r="F50" s="291"/>
      <c r="G50" s="291"/>
      <c r="H50" s="291"/>
      <c r="I50" s="291"/>
      <c r="J50" s="291"/>
      <c r="K50" s="291"/>
      <c r="L50" s="291"/>
      <c r="M50" s="291"/>
      <c r="N50" s="291"/>
      <c r="O50" s="291"/>
      <c r="P50" s="291"/>
      <c r="Q50" s="291"/>
      <c r="R50" s="291"/>
      <c r="S50" s="291"/>
      <c r="T50" s="291"/>
      <c r="U50" s="291"/>
      <c r="V50" s="291"/>
      <c r="W50" s="291"/>
      <c r="X50" s="291"/>
      <c r="Y50" s="12"/>
    </row>
    <row r="51" spans="1:25" ht="15.75" thickBot="1" x14ac:dyDescent="0.3">
      <c r="A51" s="12"/>
      <c r="C51" s="293" t="s">
        <v>374</v>
      </c>
      <c r="D51" s="292">
        <f t="shared" si="10"/>
        <v>0</v>
      </c>
      <c r="E51" s="290" t="str">
        <f>IF(OR(D51-('Finansiniai duomenys'!C91+'Finansiniai duomenys'!C94+'Finansiniai duomenys'!C95)&lt;-0.1,D51-('Finansiniai duomenys'!C91+'Finansiniai duomenys'!C95+'Finansiniai duomenys'!C94)&gt;0.1),"Klaida","Gerai")</f>
        <v>Gerai</v>
      </c>
      <c r="F51" s="289"/>
      <c r="G51" s="289"/>
      <c r="H51" s="289"/>
      <c r="I51" s="289"/>
      <c r="J51" s="289"/>
      <c r="K51" s="289"/>
      <c r="L51" s="289"/>
      <c r="M51" s="289"/>
      <c r="N51" s="289"/>
      <c r="O51" s="289"/>
      <c r="P51" s="289"/>
      <c r="Q51" s="289"/>
      <c r="R51" s="289"/>
      <c r="S51" s="289"/>
      <c r="T51" s="289"/>
      <c r="U51" s="289"/>
      <c r="V51" s="289"/>
      <c r="W51" s="289"/>
      <c r="X51" s="289"/>
      <c r="Y51" s="12"/>
    </row>
    <row r="52" spans="1:25" x14ac:dyDescent="0.25">
      <c r="A52" s="12"/>
      <c r="C52" s="293" t="s">
        <v>375</v>
      </c>
      <c r="D52" s="292">
        <f t="shared" si="10"/>
        <v>0</v>
      </c>
      <c r="E52" s="290" t="str">
        <f>IF(OR(D52-'Finansiniai duomenys'!C102&lt;-0.1,D52-'Finansiniai duomenys'!C102&gt;0.1),"Klaida","Gerai")</f>
        <v>Klaida</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25">
      <c r="A53" s="12"/>
      <c r="G53" s="314"/>
      <c r="S53" s="82"/>
      <c r="T53" s="82"/>
      <c r="U53" s="82"/>
      <c r="V53" s="82"/>
      <c r="W53" s="82"/>
      <c r="X53" s="82"/>
      <c r="Y53" s="12"/>
    </row>
    <row r="54" spans="1:25" x14ac:dyDescent="0.2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25">
      <c r="A55" s="12"/>
      <c r="Y55" s="12"/>
    </row>
    <row r="56" spans="1:25" ht="34.9" customHeight="1" x14ac:dyDescent="0.25">
      <c r="A56" s="12"/>
      <c r="C56" s="688" t="s">
        <v>573</v>
      </c>
      <c r="D56" s="689"/>
      <c r="E56" s="689"/>
      <c r="F56" s="689"/>
      <c r="G56" s="684" t="s">
        <v>400</v>
      </c>
      <c r="H56" s="684"/>
      <c r="I56" s="684" t="s">
        <v>400</v>
      </c>
      <c r="J56" s="684"/>
      <c r="K56" s="684" t="s">
        <v>400</v>
      </c>
      <c r="L56" s="684"/>
      <c r="M56" s="684" t="s">
        <v>400</v>
      </c>
      <c r="N56" s="684"/>
      <c r="O56" s="684" t="s">
        <v>400</v>
      </c>
      <c r="P56" s="684"/>
      <c r="Q56" s="684" t="s">
        <v>400</v>
      </c>
      <c r="R56" s="684"/>
      <c r="S56" s="684" t="s">
        <v>400</v>
      </c>
      <c r="T56" s="684"/>
      <c r="U56" s="684" t="s">
        <v>400</v>
      </c>
      <c r="V56" s="684"/>
      <c r="W56" s="684" t="s">
        <v>400</v>
      </c>
      <c r="X56" s="684"/>
      <c r="Y56" s="12"/>
    </row>
    <row r="57" spans="1:25" ht="70.150000000000006" customHeight="1" x14ac:dyDescent="0.25">
      <c r="A57" s="12"/>
      <c r="C57" s="690" t="s">
        <v>368</v>
      </c>
      <c r="D57" s="687" t="s">
        <v>369</v>
      </c>
      <c r="E57" s="682" t="s">
        <v>403</v>
      </c>
      <c r="F57" s="687" t="s">
        <v>370</v>
      </c>
      <c r="G57" s="685"/>
      <c r="H57" s="686"/>
      <c r="I57" s="685"/>
      <c r="J57" s="686"/>
      <c r="K57" s="685"/>
      <c r="L57" s="686"/>
      <c r="M57" s="685"/>
      <c r="N57" s="686"/>
      <c r="O57" s="685"/>
      <c r="P57" s="686"/>
      <c r="Q57" s="685"/>
      <c r="R57" s="686"/>
      <c r="S57" s="685"/>
      <c r="T57" s="686"/>
      <c r="U57" s="685"/>
      <c r="V57" s="686"/>
      <c r="W57" s="685"/>
      <c r="X57" s="686"/>
      <c r="Y57" s="12"/>
    </row>
    <row r="58" spans="1:25" ht="55.9" customHeight="1" x14ac:dyDescent="0.25">
      <c r="A58" s="12"/>
      <c r="C58" s="690"/>
      <c r="D58" s="687"/>
      <c r="E58" s="683"/>
      <c r="F58" s="687"/>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25">
      <c r="A59" s="12"/>
      <c r="C59" s="293" t="s">
        <v>142</v>
      </c>
      <c r="D59" s="292">
        <f t="shared" ref="D59:D64" si="15">F59+G59+I59+K59+M59+O59+Q59</f>
        <v>0</v>
      </c>
      <c r="E59" s="290" t="str">
        <f>IF(OR(D59-'Finansiniai duomenys'!E72&lt;-0.1,D59-'Finansiniai duomenys'!E72&gt;0.1),"Klaida","Gerai")</f>
        <v>Klaida</v>
      </c>
      <c r="F59" s="289"/>
      <c r="G59" s="289"/>
      <c r="H59" s="289"/>
      <c r="I59" s="289"/>
      <c r="J59" s="289"/>
      <c r="K59" s="289"/>
      <c r="L59" s="289"/>
      <c r="M59" s="289"/>
      <c r="N59" s="289"/>
      <c r="O59" s="289"/>
      <c r="P59" s="289"/>
      <c r="Q59" s="289"/>
      <c r="R59" s="289"/>
      <c r="S59" s="289"/>
      <c r="T59" s="289"/>
      <c r="U59" s="289"/>
      <c r="V59" s="289"/>
      <c r="W59" s="289"/>
      <c r="X59" s="289"/>
      <c r="Y59" s="12"/>
    </row>
    <row r="60" spans="1:25" x14ac:dyDescent="0.25">
      <c r="A60" s="12"/>
      <c r="C60" s="294" t="s">
        <v>160</v>
      </c>
      <c r="D60" s="292">
        <f t="shared" si="15"/>
        <v>0</v>
      </c>
      <c r="E60" s="290" t="str">
        <f>IF(OR(D60-'Finansiniai duomenys'!E83&lt;-0.1,D60-'Finansiniai duomenys'!E83&gt;0.1),"Klaida","Gerai")</f>
        <v>Klaida</v>
      </c>
      <c r="F60" s="291"/>
      <c r="G60" s="291"/>
      <c r="H60" s="291"/>
      <c r="I60" s="291"/>
      <c r="J60" s="291"/>
      <c r="K60" s="291"/>
      <c r="L60" s="291"/>
      <c r="M60" s="291"/>
      <c r="N60" s="291"/>
      <c r="O60" s="291"/>
      <c r="P60" s="291"/>
      <c r="Q60" s="291"/>
      <c r="R60" s="291"/>
      <c r="S60" s="291"/>
      <c r="T60" s="291"/>
      <c r="U60" s="291"/>
      <c r="V60" s="291"/>
      <c r="W60" s="291"/>
      <c r="X60" s="291"/>
      <c r="Y60" s="12"/>
    </row>
    <row r="61" spans="1:25" x14ac:dyDescent="0.25">
      <c r="A61" s="12"/>
      <c r="C61" s="294" t="s">
        <v>163</v>
      </c>
      <c r="D61" s="292">
        <f t="shared" si="15"/>
        <v>0</v>
      </c>
      <c r="E61" s="290" t="str">
        <f>IF(OR(D61-'Finansiniai duomenys'!E85&lt;-0.1,D61-'Finansiniai duomenys'!E85&gt;0.1),"Klaida","Gerai")</f>
        <v>Klaida</v>
      </c>
      <c r="F61" s="291"/>
      <c r="G61" s="291"/>
      <c r="H61" s="291"/>
      <c r="I61" s="291"/>
      <c r="J61" s="291"/>
      <c r="K61" s="291"/>
      <c r="L61" s="291"/>
      <c r="M61" s="291"/>
      <c r="N61" s="291"/>
      <c r="O61" s="291"/>
      <c r="P61" s="291"/>
      <c r="Q61" s="291"/>
      <c r="R61" s="291"/>
      <c r="S61" s="291"/>
      <c r="T61" s="291"/>
      <c r="U61" s="291"/>
      <c r="V61" s="291"/>
      <c r="W61" s="291"/>
      <c r="X61" s="291"/>
      <c r="Y61" s="12"/>
    </row>
    <row r="62" spans="1:25" x14ac:dyDescent="0.25">
      <c r="A62" s="12"/>
      <c r="C62" s="294" t="s">
        <v>373</v>
      </c>
      <c r="D62" s="292">
        <f t="shared" si="15"/>
        <v>0</v>
      </c>
      <c r="E62" s="290" t="str">
        <f>IF(OR(D62-('Finansiniai duomenys'!E96+'Finansiniai duomenys'!E87+'Finansiniai duomenys'!E98+'Finansiniai duomenys'!E100)&lt;-0.1,D62-('Finansiniai duomenys'!E96+'Finansiniai duomenys'!E87+'Finansiniai duomenys'!E98+'Finansiniai duomenys'!E100)&gt;0.1),"Klaida","Gerai")</f>
        <v>Klaida</v>
      </c>
      <c r="F62" s="291"/>
      <c r="G62" s="291"/>
      <c r="H62" s="291"/>
      <c r="I62" s="291"/>
      <c r="J62" s="291"/>
      <c r="K62" s="291"/>
      <c r="L62" s="291"/>
      <c r="M62" s="291"/>
      <c r="N62" s="291"/>
      <c r="O62" s="291"/>
      <c r="P62" s="291"/>
      <c r="Q62" s="291"/>
      <c r="R62" s="291"/>
      <c r="S62" s="291"/>
      <c r="T62" s="291"/>
      <c r="U62" s="291"/>
      <c r="V62" s="291"/>
      <c r="W62" s="291"/>
      <c r="X62" s="291"/>
      <c r="Y62" s="12"/>
    </row>
    <row r="63" spans="1:25" ht="15.75" thickBot="1" x14ac:dyDescent="0.3">
      <c r="A63" s="12"/>
      <c r="C63" s="293" t="s">
        <v>374</v>
      </c>
      <c r="D63" s="292">
        <f t="shared" si="15"/>
        <v>0</v>
      </c>
      <c r="E63" s="290" t="str">
        <f>IF(OR(D63-('Finansiniai duomenys'!E91+'Finansiniai duomenys'!E94+'Finansiniai duomenys'!E95)&lt;-0.1,D63-('Finansiniai duomenys'!E91+'Finansiniai duomenys'!E94+'Finansiniai duomenys'!E95)&gt;0.1),"Klaida","Gerai")</f>
        <v>Gerai</v>
      </c>
      <c r="F63" s="289"/>
      <c r="G63" s="289"/>
      <c r="H63" s="289"/>
      <c r="I63" s="289"/>
      <c r="J63" s="289"/>
      <c r="K63" s="289"/>
      <c r="L63" s="289"/>
      <c r="M63" s="289"/>
      <c r="N63" s="289"/>
      <c r="O63" s="289"/>
      <c r="P63" s="289"/>
      <c r="Q63" s="289"/>
      <c r="R63" s="289"/>
      <c r="S63" s="289"/>
      <c r="T63" s="289"/>
      <c r="U63" s="289"/>
      <c r="V63" s="289"/>
      <c r="W63" s="289"/>
      <c r="X63" s="289"/>
      <c r="Y63" s="12"/>
    </row>
    <row r="64" spans="1:25" x14ac:dyDescent="0.25">
      <c r="A64" s="12"/>
      <c r="C64" s="293" t="s">
        <v>375</v>
      </c>
      <c r="D64" s="292">
        <f t="shared" si="15"/>
        <v>0</v>
      </c>
      <c r="E64" s="290" t="str">
        <f>IF(OR(D64-'Finansiniai duomenys'!E102&lt;-0.1,D64-'Finansiniai duomenys'!E102&gt;0.1),"Klaida","Gerai")</f>
        <v>Klaida</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25">
      <c r="A65" s="12"/>
      <c r="G65" s="314"/>
      <c r="S65" s="82"/>
      <c r="T65" s="82"/>
      <c r="U65" s="82"/>
      <c r="V65" s="82"/>
      <c r="W65" s="82"/>
      <c r="X65" s="82"/>
      <c r="Y65" s="12"/>
    </row>
    <row r="66" spans="1:25" x14ac:dyDescent="0.2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25">
      <c r="A67" s="12"/>
      <c r="Y67" s="12"/>
    </row>
    <row r="68" spans="1:25" x14ac:dyDescent="0.25">
      <c r="A68" s="12"/>
      <c r="Y68" s="12"/>
    </row>
    <row r="69" spans="1:25" x14ac:dyDescent="0.25">
      <c r="A69" s="12"/>
      <c r="E69" s="316" t="s">
        <v>216</v>
      </c>
      <c r="F69" s="317"/>
      <c r="G69" s="317"/>
      <c r="H69" s="317"/>
      <c r="I69" s="317"/>
      <c r="J69" s="318"/>
      <c r="Y69" s="12"/>
    </row>
    <row r="70" spans="1:25" x14ac:dyDescent="0.25">
      <c r="A70" s="12"/>
      <c r="E70" s="319" t="s">
        <v>366</v>
      </c>
      <c r="H70" s="608"/>
      <c r="I70" s="608"/>
      <c r="J70" s="698"/>
      <c r="Y70" s="12"/>
    </row>
    <row r="71" spans="1:25" ht="51" customHeight="1" x14ac:dyDescent="0.25">
      <c r="A71" s="12"/>
      <c r="E71" s="319"/>
      <c r="H71" s="699"/>
      <c r="I71" s="699"/>
      <c r="J71" s="700"/>
      <c r="Y71" s="12"/>
    </row>
    <row r="72" spans="1:25" x14ac:dyDescent="0.25">
      <c r="A72" s="12"/>
      <c r="E72" s="329" t="s">
        <v>223</v>
      </c>
      <c r="H72" s="701"/>
      <c r="I72" s="701"/>
      <c r="J72" s="702"/>
      <c r="Y72" s="12"/>
    </row>
    <row r="73" spans="1:25" x14ac:dyDescent="0.25">
      <c r="A73" s="12"/>
      <c r="E73" s="319" t="s">
        <v>225</v>
      </c>
      <c r="H73" s="703"/>
      <c r="I73" s="703"/>
      <c r="J73" s="704"/>
      <c r="Y73" s="12"/>
    </row>
    <row r="74" spans="1:25" x14ac:dyDescent="0.25">
      <c r="A74" s="12"/>
      <c r="E74" s="319" t="s">
        <v>227</v>
      </c>
      <c r="H74" s="703"/>
      <c r="I74" s="703"/>
      <c r="J74" s="704"/>
      <c r="Y74" s="12"/>
    </row>
    <row r="75" spans="1:25" x14ac:dyDescent="0.25">
      <c r="A75" s="12"/>
      <c r="E75" s="319" t="s">
        <v>229</v>
      </c>
      <c r="H75" s="703"/>
      <c r="I75" s="703"/>
      <c r="J75" s="704"/>
      <c r="Y75" s="12"/>
    </row>
    <row r="76" spans="1:25" x14ac:dyDescent="0.25">
      <c r="A76" s="12"/>
      <c r="E76" s="320" t="s">
        <v>367</v>
      </c>
      <c r="F76" s="321"/>
      <c r="G76" s="321"/>
      <c r="H76" s="696"/>
      <c r="I76" s="696"/>
      <c r="J76" s="697"/>
      <c r="Y76" s="12"/>
    </row>
    <row r="77" spans="1:25" x14ac:dyDescent="0.25">
      <c r="A77" s="12"/>
      <c r="Y77" s="12"/>
    </row>
    <row r="78" spans="1:25" x14ac:dyDescent="0.2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25">
      <c r="A79" s="12"/>
      <c r="T79" s="12"/>
    </row>
    <row r="80" spans="1:25" hidden="1" x14ac:dyDescent="0.25">
      <c r="A80" s="12"/>
      <c r="T80" s="12"/>
    </row>
    <row r="81" spans="1:1" hidden="1" x14ac:dyDescent="0.25">
      <c r="A81" s="12"/>
    </row>
    <row r="82" spans="1:1" x14ac:dyDescent="0.25"/>
  </sheetData>
  <sheetProtection algorithmName="SHA-512" hashValue="LwAplWvPUc62BVGGcoqR2h4N3a+o2TREDH4YiyKwExJHLaxHR5zRKIUYNG2zdI2dQtTh4qSJabQTV4g9CnKcwQ==" saltValue="42EPx5tZVcJpxlpX9OkBZA==" spinCount="100000" sheet="1" selectLockedCells="1"/>
  <mergeCells count="107">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count="2">
    <dataValidation type="list" allowBlank="1" showInputMessage="1" showErrorMessage="1" sqref="L7:L9" xr:uid="{60534EC6-2210-4F55-B1B0-598A4C2F982B}">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796DB94F-770B-4C16-85AD-71A4952254EF}"/>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206B-B797-4116-BFE6-09A6EBE3E73D}">
  <sheetPr>
    <tabColor theme="4" tint="0.59999389629810485"/>
  </sheetPr>
  <dimension ref="B1:P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9" width="9.140625" style="29" customWidth="1"/>
    <col min="10"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6" width="9.140625" style="29" hidden="1" customWidth="1"/>
    <col min="17" max="17" width="9.140625" style="29" customWidth="1"/>
    <col min="18" max="16384" width="9.140625" style="29"/>
  </cols>
  <sheetData>
    <row r="1" spans="2:15" ht="9.6" customHeight="1" thickBot="1" x14ac:dyDescent="0.25"/>
    <row r="2" spans="2:15" ht="41.25" customHeight="1" x14ac:dyDescent="0.25">
      <c r="B2" s="254"/>
      <c r="C2" s="255"/>
      <c r="D2" s="721" t="s">
        <v>348</v>
      </c>
      <c r="E2" s="722"/>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589</v>
      </c>
      <c r="O5" s="288" t="s">
        <v>589</v>
      </c>
    </row>
    <row r="6" spans="2:15" ht="18.75" x14ac:dyDescent="0.3">
      <c r="B6" s="144" t="s">
        <v>7</v>
      </c>
      <c r="C6" s="586"/>
      <c r="D6" s="586"/>
      <c r="E6" s="587"/>
      <c r="K6" s="29" t="s">
        <v>545</v>
      </c>
      <c r="L6" s="29">
        <v>183204042</v>
      </c>
      <c r="M6" s="39" t="s">
        <v>1</v>
      </c>
      <c r="N6" s="288" t="s">
        <v>589</v>
      </c>
      <c r="O6" s="288" t="s">
        <v>589</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4"/>
      <c r="D10" s="714"/>
      <c r="E10" s="715"/>
    </row>
    <row r="11" spans="2:15" ht="12" customHeight="1" x14ac:dyDescent="0.2">
      <c r="B11" s="146" t="s">
        <v>29</v>
      </c>
      <c r="C11" s="716"/>
      <c r="D11" s="716"/>
      <c r="E11" s="717"/>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8"/>
      <c r="E15" s="150"/>
      <c r="M15" s="39"/>
      <c r="N15" s="39"/>
    </row>
    <row r="16" spans="2:15" ht="12" customHeight="1" x14ac:dyDescent="0.2">
      <c r="B16" s="149" t="s">
        <v>49</v>
      </c>
      <c r="C16" s="568"/>
      <c r="D16" s="718"/>
      <c r="E16" s="150"/>
      <c r="O16" s="39"/>
    </row>
    <row r="17" spans="2:15" ht="12" customHeight="1" x14ac:dyDescent="0.2">
      <c r="B17" s="149" t="s">
        <v>53</v>
      </c>
      <c r="C17" s="568"/>
      <c r="D17" s="718"/>
      <c r="E17" s="150"/>
      <c r="M17" s="39"/>
      <c r="N17" s="39"/>
    </row>
    <row r="18" spans="2:15" ht="12" customHeight="1" x14ac:dyDescent="0.2">
      <c r="B18" s="149" t="s">
        <v>56</v>
      </c>
      <c r="C18" s="568"/>
      <c r="D18" s="718"/>
      <c r="E18" s="150"/>
      <c r="M18" s="39"/>
      <c r="N18" s="39"/>
      <c r="O18" s="39"/>
    </row>
    <row r="19" spans="2:15" ht="12" customHeight="1" x14ac:dyDescent="0.2">
      <c r="B19" s="149" t="s">
        <v>59</v>
      </c>
      <c r="C19" s="568"/>
      <c r="D19" s="718"/>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9" t="str">
        <f>IFERROR(VLOOKUP(C6,$K$2:$O$6,4,FALSE),"")</f>
        <v/>
      </c>
      <c r="D22" s="719"/>
      <c r="E22" s="720"/>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10" t="s">
        <v>360</v>
      </c>
      <c r="D90" s="710"/>
      <c r="E90" s="71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2"/>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3"/>
      <c r="D113" s="714"/>
      <c r="E113" s="715"/>
    </row>
    <row r="114" spans="2:5" x14ac:dyDescent="0.2">
      <c r="B114" s="157" t="s">
        <v>227</v>
      </c>
      <c r="C114" s="565"/>
      <c r="D114" s="565"/>
      <c r="E114" s="707"/>
    </row>
    <row r="115" spans="2:5" ht="24" x14ac:dyDescent="0.2">
      <c r="B115" s="203" t="s">
        <v>229</v>
      </c>
      <c r="C115" s="545"/>
      <c r="D115" s="545"/>
      <c r="E115" s="708"/>
    </row>
    <row r="116" spans="2:5" ht="24" x14ac:dyDescent="0.2">
      <c r="B116" s="204" t="s">
        <v>231</v>
      </c>
      <c r="C116" s="555"/>
      <c r="D116" s="555"/>
      <c r="E116" s="709"/>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algorithmName="SHA-512" hashValue="zc9K8/wjVKRo1qQpEtph2cZK+H7+nQ/YhBrINIYowbzdS/UoZBAlhFpADmz2SY4f+QKapS0P1qp9pTGQNjaSGw==" saltValue="h9CaFBoZcrTgQmst7mOmcA==" spinCount="100000" sheet="1" selectLockedCells="1"/>
  <dataConsolidate/>
  <mergeCells count="27">
    <mergeCell ref="C10:E10"/>
    <mergeCell ref="D2:E2"/>
    <mergeCell ref="B4:E4"/>
    <mergeCell ref="C6:E6"/>
    <mergeCell ref="C7:E7"/>
    <mergeCell ref="C8:E8"/>
    <mergeCell ref="C25:E25"/>
    <mergeCell ref="C11:E11"/>
    <mergeCell ref="C13:E13"/>
    <mergeCell ref="C14:D14"/>
    <mergeCell ref="C15:D15"/>
    <mergeCell ref="C16:D16"/>
    <mergeCell ref="C17:D17"/>
    <mergeCell ref="C18:D18"/>
    <mergeCell ref="C19:D19"/>
    <mergeCell ref="C20:D20"/>
    <mergeCell ref="C22:E22"/>
    <mergeCell ref="C24:E24"/>
    <mergeCell ref="C114:E114"/>
    <mergeCell ref="C115:E115"/>
    <mergeCell ref="C116:E116"/>
    <mergeCell ref="C26:E26"/>
    <mergeCell ref="C42:E42"/>
    <mergeCell ref="C90:E90"/>
    <mergeCell ref="C106:E106"/>
    <mergeCell ref="C108:E108"/>
    <mergeCell ref="C113:E113"/>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AF5D0CA0-245B-4AE9-8358-8815ED3E7C67}"/>
    <dataValidation allowBlank="1" showInputMessage="1" showErrorMessage="1" prompt="Įrašykite akcininko pavadinimą." sqref="C14:D19" xr:uid="{E2F11F7C-29B5-4E1B-A947-BC04CF82DD65}"/>
    <dataValidation allowBlank="1" showInputMessage="1" showErrorMessage="1" prompt="Jei įmonės teisinė forma yra AB arba UAB, nurodykite penkis didžiausius bendrovės akcininkus; jei įmonės teisinė forma yra VĮ, šios dalies pildyti nereikia." sqref="B14" xr:uid="{24E7B03C-88C2-41DD-970B-66DAA9AC0CD8}"/>
    <dataValidation allowBlank="1" showInputMessage="1" showErrorMessage="1" prompt="Pildoma, jei įmonės balanse šis turtas pateikiamas atskirai nuo ilgalaikio ir trumpalaikio turto." sqref="B58:E58" xr:uid="{B529C735-A4FF-4BFF-9F3C-1ECA295FFD68}"/>
    <dataValidation allowBlank="1" showInputMessage="1" showErrorMessage="1" prompt="Į šią sumą turi būti įtraukti ilgalaikiai nuomos įsipareigojimai" sqref="B74:E74" xr:uid="{EFF365C2-D898-4ACA-BE21-85262387BB6E}"/>
    <dataValidation allowBlank="1" showInputMessage="1" showErrorMessage="1" prompt="Į šią sumą turi būti įtraukta nuomos įsipareigojimo einamųjų metų dalis." sqref="B76:E76" xr:uid="{C4077EC9-9B35-4175-B595-75CDAF03EA39}"/>
    <dataValidation allowBlank="1" showInputMessage="1" showErrorMessage="1" prompt="Pildoma, jei įmonės balanse šie įsipareigojimai pateikiami atskirai nuo ilgalaikių ir trumpalaikių įsipareigojimų." sqref="B82:E82" xr:uid="{FF993215-8CB5-45CD-90AC-5A73DDB9AD8B}"/>
    <dataValidation allowBlank="1" showInputMessage="1" showErrorMessage="1" prompt="Jei balansas susibalansuoja, matysite žodį „Balansas“; jei nesibalansuoja - matysite disbalanso dydį (skirtumą)." sqref="B86:E86" xr:uid="{1E03ADE3-663D-4380-A49F-512ACDA7B771}"/>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358F1653-F4B6-46F9-9CAC-903A822AF372}"/>
    <dataValidation allowBlank="1" showInputMessage="1" showErrorMessage="1" prompt="Bendras darbuotojų (darbo sutarčių) skaičius; įskaičiuojami visi darbuotojai, įskaitant ir vadovus." sqref="B101:E101" xr:uid="{B2B75B61-A0A7-4E47-9204-857B5B8EE3E9}"/>
    <dataValidation allowBlank="1" showInputMessage="1" showErrorMessage="1" prompt="Šie duomenys reikalingi tuo atveju, jeigu apibendrintą ataskaitą rengiantys asmenys norėtų pasitikslinti/sužinoti daugiau informacijos apie įmonės veiklos rezultatus." sqref="C115:E115" xr:uid="{A0904C82-0E82-4DCF-908B-815B29B41638}"/>
    <dataValidation allowBlank="1" showInputMessage="1" showErrorMessage="1" prompt="Data, kai atsakingas asmuo patvirtina duomenų tikrumą._x000a__x000a_Data pateikiama formatu:_x000a_2019-12-31" sqref="C113:E113" xr:uid="{072D55D8-CCE9-40E1-8874-9FAD4B1C2136}"/>
    <dataValidation allowBlank="1" showErrorMessage="1" prompt="Savivaldybei nuosavybės teise priklausančių akcijų valdytoja" sqref="C22:E22" xr:uid="{97E90A89-BFC8-4C9E-B776-2109CC26FBB4}"/>
    <dataValidation allowBlank="1" showInputMessage="1" showErrorMessage="1" prompt="Nurodykite įmonės vyr. finansininko (vyr. buhalterio) vardą ir pavardę. Pareigų nurodyti nereikia." sqref="C11:E11" xr:uid="{A4693C69-3BFA-4F1B-AAA7-1DB207072FD9}"/>
    <dataValidation allowBlank="1" showInputMessage="1" showErrorMessage="1" prompt="Nurodykite įmonės direktoriaus (generalinio direktoriaus) vardą ir pavardę. Pareigų nurodyti nereikia." sqref="C10:E10" xr:uid="{8A173537-48BA-4D5A-92F9-6D869FCC3F74}"/>
    <dataValidation allowBlank="1" showErrorMessage="1" sqref="B25:B26" xr:uid="{D4CD8442-F861-442F-8FC6-D1CFC5321BBF}"/>
    <dataValidation type="whole" allowBlank="1" showErrorMessage="1" prompt="Nurodykite identifikacinį numerį (juridinio asmens kodą)" sqref="C8:E9" xr:uid="{13961F7F-118C-45C4-81D9-A187C4638BE8}">
      <formula1>0</formula1>
      <formula2>9999999999999990000</formula2>
    </dataValidation>
    <dataValidation allowBlank="1" showErrorMessage="1" prompt="Nurodykite įmonės teisinę formą (AB, UAB, VĮ), pasirinkdami iš sąrašo" sqref="C7:E7" xr:uid="{28277408-4A85-496E-870A-CF7EB4F29E00}"/>
    <dataValidation type="list" allowBlank="1" showErrorMessage="1" prompt="Nurodykite pilną įmonės pavadinimą, pvz. Akcinė bendrovė „Pavyzdys“ ar Valstybės įmonė „Pavyzdys“" sqref="C6:E6" xr:uid="{2B1A71BE-3160-43BA-8E9B-6157A12A048E}">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CCCA-0313-46B1-8E57-1D9ECC4C098D}">
  <sheetPr>
    <tabColor theme="4" tint="0.59999389629810485"/>
  </sheetPr>
  <dimension ref="B1:O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8" width="9.140625" style="29" customWidth="1"/>
    <col min="9"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7" width="0" style="29" hidden="1" customWidth="1"/>
    <col min="18" max="16384" width="9.140625" style="29"/>
  </cols>
  <sheetData>
    <row r="1" spans="2:15" ht="9.6" customHeight="1" thickBot="1" x14ac:dyDescent="0.25"/>
    <row r="2" spans="2:15" ht="41.25" customHeight="1" x14ac:dyDescent="0.25">
      <c r="B2" s="254"/>
      <c r="C2" s="255"/>
      <c r="D2" s="721" t="s">
        <v>348</v>
      </c>
      <c r="E2" s="722"/>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546</v>
      </c>
      <c r="O5" s="288"/>
    </row>
    <row r="6" spans="2:15" ht="18.75" x14ac:dyDescent="0.3">
      <c r="B6" s="144" t="s">
        <v>7</v>
      </c>
      <c r="C6" s="586"/>
      <c r="D6" s="586"/>
      <c r="E6" s="587"/>
      <c r="K6" s="29" t="s">
        <v>545</v>
      </c>
      <c r="L6" s="29">
        <v>183204042</v>
      </c>
      <c r="M6" s="39" t="s">
        <v>1</v>
      </c>
      <c r="N6" s="39" t="s">
        <v>546</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4"/>
      <c r="D10" s="714"/>
      <c r="E10" s="715"/>
    </row>
    <row r="11" spans="2:15" ht="12" customHeight="1" x14ac:dyDescent="0.2">
      <c r="B11" s="146" t="s">
        <v>29</v>
      </c>
      <c r="C11" s="716"/>
      <c r="D11" s="716"/>
      <c r="E11" s="717"/>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8"/>
      <c r="E15" s="150"/>
      <c r="M15" s="39"/>
      <c r="N15" s="39"/>
    </row>
    <row r="16" spans="2:15" ht="12" customHeight="1" x14ac:dyDescent="0.2">
      <c r="B16" s="149" t="s">
        <v>49</v>
      </c>
      <c r="C16" s="568"/>
      <c r="D16" s="718"/>
      <c r="E16" s="150"/>
      <c r="O16" s="39"/>
    </row>
    <row r="17" spans="2:15" ht="12" customHeight="1" x14ac:dyDescent="0.2">
      <c r="B17" s="149" t="s">
        <v>53</v>
      </c>
      <c r="C17" s="568"/>
      <c r="D17" s="718"/>
      <c r="E17" s="150"/>
      <c r="M17" s="39"/>
      <c r="N17" s="39"/>
    </row>
    <row r="18" spans="2:15" ht="12" customHeight="1" x14ac:dyDescent="0.2">
      <c r="B18" s="149" t="s">
        <v>56</v>
      </c>
      <c r="C18" s="568"/>
      <c r="D18" s="718"/>
      <c r="E18" s="150"/>
      <c r="M18" s="39"/>
      <c r="N18" s="39"/>
      <c r="O18" s="39"/>
    </row>
    <row r="19" spans="2:15" ht="12" customHeight="1" x14ac:dyDescent="0.2">
      <c r="B19" s="149" t="s">
        <v>59</v>
      </c>
      <c r="C19" s="568"/>
      <c r="D19" s="718"/>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9" t="str">
        <f>IFERROR(VLOOKUP(C6,$K$2:$O$5,4,FALSE),"")</f>
        <v/>
      </c>
      <c r="D22" s="719"/>
      <c r="E22" s="720"/>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10" t="s">
        <v>360</v>
      </c>
      <c r="D90" s="710"/>
      <c r="E90" s="71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2"/>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3"/>
      <c r="D113" s="714"/>
      <c r="E113" s="715"/>
    </row>
    <row r="114" spans="2:5" x14ac:dyDescent="0.2">
      <c r="B114" s="157" t="s">
        <v>227</v>
      </c>
      <c r="C114" s="565"/>
      <c r="D114" s="565"/>
      <c r="E114" s="707"/>
    </row>
    <row r="115" spans="2:5" ht="24" x14ac:dyDescent="0.2">
      <c r="B115" s="203" t="s">
        <v>229</v>
      </c>
      <c r="C115" s="545"/>
      <c r="D115" s="545"/>
      <c r="E115" s="708"/>
    </row>
    <row r="116" spans="2:5" ht="24" x14ac:dyDescent="0.2">
      <c r="B116" s="204" t="s">
        <v>231</v>
      </c>
      <c r="C116" s="555"/>
      <c r="D116" s="555"/>
      <c r="E116" s="709"/>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sheet="1" selectLockedCells="1"/>
  <dataConsolidate/>
  <mergeCells count="27">
    <mergeCell ref="C22:E22"/>
    <mergeCell ref="C24:E24"/>
    <mergeCell ref="C114:E114"/>
    <mergeCell ref="C115:E115"/>
    <mergeCell ref="C25:E25"/>
    <mergeCell ref="C116:E116"/>
    <mergeCell ref="C26:E26"/>
    <mergeCell ref="C42:E42"/>
    <mergeCell ref="C90:E90"/>
    <mergeCell ref="C106:E106"/>
    <mergeCell ref="C108:E108"/>
    <mergeCell ref="C113:E113"/>
    <mergeCell ref="C17:D17"/>
    <mergeCell ref="C18:D18"/>
    <mergeCell ref="C19:D19"/>
    <mergeCell ref="C20:D20"/>
    <mergeCell ref="C10:E10"/>
    <mergeCell ref="C11:E11"/>
    <mergeCell ref="C13:E13"/>
    <mergeCell ref="C14:D14"/>
    <mergeCell ref="C15:D15"/>
    <mergeCell ref="C16:D16"/>
    <mergeCell ref="D2:E2"/>
    <mergeCell ref="B4:E4"/>
    <mergeCell ref="C6:E6"/>
    <mergeCell ref="C7:E7"/>
    <mergeCell ref="C8:E8"/>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4298A0A3-7190-4F87-BC33-96A93F175D24}">
      <formula1>$K$2:$K$7</formula1>
    </dataValidation>
    <dataValidation allowBlank="1" showErrorMessage="1" prompt="Nurodykite įmonės teisinę formą (AB, UAB, VĮ), pasirinkdami iš sąrašo" sqref="C7:E7" xr:uid="{CB6532F7-017C-41A9-A7B9-3B9CB8EEF6FE}"/>
    <dataValidation type="whole" allowBlank="1" showErrorMessage="1" prompt="Nurodykite identifikacinį numerį (juridinio asmens kodą)" sqref="C8:E9" xr:uid="{12BA99F0-6B32-4537-9B4C-3CD53A071C2E}">
      <formula1>0</formula1>
      <formula2>9999999999999990000</formula2>
    </dataValidation>
    <dataValidation allowBlank="1" showErrorMessage="1" sqref="B25:B26" xr:uid="{5CA964A8-DE81-46F4-BF91-49AF6AABFF58}"/>
    <dataValidation allowBlank="1" showInputMessage="1" showErrorMessage="1" prompt="Nurodykite įmonės direktoriaus (generalinio direktoriaus) vardą ir pavardę. Pareigų nurodyti nereikia." sqref="C10:E10" xr:uid="{13F44C45-BA8E-4DAC-9E17-F5B2A76015DB}"/>
    <dataValidation allowBlank="1" showInputMessage="1" showErrorMessage="1" prompt="Nurodykite įmonės vyr. finansininko (vyr. buhalterio) vardą ir pavardę. Pareigų nurodyti nereikia." sqref="C11:E11" xr:uid="{51BB7189-9EAA-40A9-962A-A05EF4C4117E}"/>
    <dataValidation allowBlank="1" showErrorMessage="1" prompt="Savivaldybei nuosavybės teise priklausančių akcijų valdytoja" sqref="C22:E22" xr:uid="{631FB672-0B4E-4453-B2B1-8E598DCA3D8A}"/>
    <dataValidation allowBlank="1" showInputMessage="1" showErrorMessage="1" prompt="Data, kai atsakingas asmuo patvirtina duomenų tikrumą._x000a__x000a_Data pateikiama formatu:_x000a_2019-12-31" sqref="C113:E113" xr:uid="{58047B8E-1C47-4357-B4D5-E7E782747DD3}"/>
    <dataValidation allowBlank="1" showInputMessage="1" showErrorMessage="1" prompt="Šie duomenys reikalingi tuo atveju, jeigu apibendrintą ataskaitą rengiantys asmenys norėtų pasitikslinti/sužinoti daugiau informacijos apie įmonės veiklos rezultatus." sqref="C115:E115" xr:uid="{06440F24-731A-45A8-BD1D-41AAFE47C2AB}"/>
    <dataValidation allowBlank="1" showInputMessage="1" showErrorMessage="1" prompt="Bendras darbuotojų (darbo sutarčių) skaičius; įskaičiuojami visi darbuotojai, įskaitant ir vadovus." sqref="B101:E101" xr:uid="{899F9C99-87A3-4F30-91AB-41E822974BD2}"/>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CECF0C8A-95D3-4A37-9C72-D803EBD8D82C}"/>
    <dataValidation allowBlank="1" showInputMessage="1" showErrorMessage="1" prompt="Jei balansas susibalansuoja, matysite žodį „Balansas“; jei nesibalansuoja - matysite disbalanso dydį (skirtumą)." sqref="B86:E86" xr:uid="{B6D55739-C63D-4D12-B1E7-95D5C1517BFA}"/>
    <dataValidation allowBlank="1" showInputMessage="1" showErrorMessage="1" prompt="Pildoma, jei įmonės balanse šie įsipareigojimai pateikiami atskirai nuo ilgalaikių ir trumpalaikių įsipareigojimų." sqref="B82:E82" xr:uid="{4AAA499F-B975-4F06-8C26-DE3B9F3B2E9F}"/>
    <dataValidation allowBlank="1" showInputMessage="1" showErrorMessage="1" prompt="Į šią sumą turi būti įtraukta nuomos įsipareigojimo einamųjų metų dalis." sqref="B76:E76" xr:uid="{6FBB5891-062E-480C-9FE4-9A19096C592A}"/>
    <dataValidation allowBlank="1" showInputMessage="1" showErrorMessage="1" prompt="Į šią sumą turi būti įtraukti ilgalaikiai nuomos įsipareigojimai" sqref="B74:E74" xr:uid="{C2C5E970-9382-4CBA-BF60-CAA566D1E728}"/>
    <dataValidation allowBlank="1" showInputMessage="1" showErrorMessage="1" prompt="Pildoma, jei įmonės balanse šis turtas pateikiamas atskirai nuo ilgalaikio ir trumpalaikio turto." sqref="B58:E58" xr:uid="{23FD3CE3-871C-46C2-B915-B10ECAE73DF2}"/>
    <dataValidation allowBlank="1" showInputMessage="1" showErrorMessage="1" prompt="Jei įmonės teisinė forma yra AB arba UAB, nurodykite penkis didžiausius bendrovės akcininkus; jei įmonės teisinė forma yra VĮ, šios dalies pildyti nereikia." sqref="B14" xr:uid="{A2A05D3F-8426-4DDF-8E74-0E4511F06B95}"/>
    <dataValidation allowBlank="1" showInputMessage="1" showErrorMessage="1" prompt="Įrašykite akcininko pavadinimą." sqref="C14:D19" xr:uid="{2D867730-B5E8-4E67-A261-61BAF9B8D576}"/>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3F9B7F1B-6EA6-4FE7-8373-EDBC0AA77B25}"/>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vbuhal</cp:lastModifiedBy>
  <cp:revision/>
  <cp:lastPrinted>2026-04-22T10:39:53Z</cp:lastPrinted>
  <dcterms:created xsi:type="dcterms:W3CDTF">2014-03-24T16:58:47Z</dcterms:created>
  <dcterms:modified xsi:type="dcterms:W3CDTF">2026-04-22T11:45:34Z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