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126"/>
  <workbookPr/>
  <mc:AlternateContent xmlns:mc="http://schemas.openxmlformats.org/markup-compatibility/2006">
    <mc:Choice Requires="x15">
      <x15ac:absPath xmlns:x15ac="http://schemas.microsoft.com/office/spreadsheetml/2010/11/ac" url="C:\Users\audro\OneDrive\Desktop\projektai\2024 m. sprendimu projektai\"/>
    </mc:Choice>
  </mc:AlternateContent>
  <xr:revisionPtr revIDLastSave="0" documentId="13_ncr:1_{1FCD78C4-CC51-48FA-A33E-FE7A8BD1BB64}" xr6:coauthVersionLast="47" xr6:coauthVersionMax="47" xr10:uidLastSave="{00000000-0000-0000-0000-000000000000}"/>
  <bookViews>
    <workbookView xWindow="-120" yWindow="-120" windowWidth="29040" windowHeight="15840" tabRatio="769" xr2:uid="{00000000-000D-0000-FFFF-FFFF00000000}"/>
  </bookViews>
  <sheets>
    <sheet name="PAJAMOS" sheetId="71" r:id="rId1"/>
    <sheet name="BĮ PAJAMOS" sheetId="74" r:id="rId2"/>
    <sheet name="ASIGNAVIMAI" sheetId="72" r:id="rId3"/>
    <sheet name="ASIGN UGDYMO REIKMĖMS" sheetId="75" r:id="rId4"/>
    <sheet name="ASIGNAVIMAI IŠ SAVIV.BIUDŽETO" sheetId="73" r:id="rId5"/>
    <sheet name="ASIGN IŠ DOTACIJŲ" sheetId="76" r:id="rId6"/>
    <sheet name="ASIGN IŠ BĮ PAJAMŲ" sheetId="77" r:id="rId7"/>
    <sheet name="ASIGN SPEC PROGRAMOMS" sheetId="78" r:id="rId8"/>
    <sheet name="ASIGN IŠ SKOLINTŲ LĖŠŲ" sheetId="79" state="hidden" r:id="rId9"/>
    <sheet name="ASIGN IŠ NEP TIKSL PASK L" sheetId="80" r:id="rId10"/>
    <sheet name="IŠ NEP BĮ PAJAMŲ ĮM" sheetId="82" r:id="rId11"/>
    <sheet name="ASIGNAV IŠ ES NEP" sheetId="81" r:id="rId12"/>
    <sheet name="BKL" sheetId="84" r:id="rId13"/>
    <sheet name="Skolintos lėšos" sheetId="85" r:id="rId14"/>
    <sheet name="ASIGNAVIMAI PAGAL PROGRAMAS" sheetId="86" state="hidden" r:id="rId15"/>
    <sheet name="Lapas2" sheetId="87" state="hidden" r:id="rId16"/>
    <sheet name="ASIGNAVIMAI PAGAL PROGRAMAS SB" sheetId="89" state="hidden" r:id="rId17"/>
    <sheet name="asign pagal programas" sheetId="88" state="hidden" r:id="rId18"/>
    <sheet name="asign SB" sheetId="90" state="hidden" r:id="rId19"/>
  </sheets>
  <definedNames>
    <definedName name="_xlnm.Print_Titles" localSheetId="6">'ASIGN IŠ BĮ PAJAMŲ'!$11:$12</definedName>
    <definedName name="_xlnm.Print_Titles" localSheetId="5">'ASIGN IŠ DOTACIJŲ'!$11:$11</definedName>
    <definedName name="_xlnm.Print_Titles" localSheetId="3">'ASIGN UGDYMO REIKMĖMS'!$12:$13</definedName>
    <definedName name="_xlnm.Print_Titles" localSheetId="2">ASIGNAVIMAI!$10:$11</definedName>
    <definedName name="_xlnm.Print_Titles" localSheetId="4">'ASIGNAVIMAI IŠ SAVIV.BIUDŽETO'!$13:$13</definedName>
    <definedName name="_xlnm.Print_Titles" localSheetId="1">'BĮ PAJAMOS'!$10:$12</definedName>
    <definedName name="_xlnm.Print_Titles" localSheetId="0">PAJAMOS!$10:$10</definedName>
  </definedNames>
  <calcPr calcId="181029"/>
  <fileRecoveryPr repairLoad="1"/>
</workbook>
</file>

<file path=xl/calcChain.xml><?xml version="1.0" encoding="utf-8"?>
<calcChain xmlns="http://schemas.openxmlformats.org/spreadsheetml/2006/main">
  <c r="D41" i="72" l="1"/>
  <c r="D42" i="72"/>
  <c r="D43" i="72"/>
  <c r="D44" i="72"/>
  <c r="D45" i="72"/>
  <c r="D40" i="72"/>
  <c r="C41" i="72"/>
  <c r="C42" i="72"/>
  <c r="C43" i="72"/>
  <c r="C44" i="72"/>
  <c r="C45" i="72"/>
  <c r="C40" i="72"/>
  <c r="D13" i="72"/>
  <c r="C13" i="72"/>
  <c r="C78" i="72"/>
  <c r="C134" i="72"/>
  <c r="C135" i="72"/>
  <c r="C136" i="72"/>
  <c r="C137" i="72"/>
  <c r="C138" i="72"/>
  <c r="C139" i="72"/>
  <c r="C140" i="72"/>
  <c r="C141" i="72"/>
  <c r="C142" i="72"/>
  <c r="C143" i="72"/>
  <c r="C133" i="72"/>
  <c r="C132" i="72"/>
  <c r="C120" i="72"/>
  <c r="C121" i="72"/>
  <c r="C122" i="72"/>
  <c r="C123" i="72"/>
  <c r="C124" i="72"/>
  <c r="C125" i="72"/>
  <c r="C126" i="72"/>
  <c r="C127" i="72"/>
  <c r="C128" i="72"/>
  <c r="C129" i="72"/>
  <c r="C119" i="72"/>
  <c r="D116" i="72"/>
  <c r="C114" i="72"/>
  <c r="C115" i="72"/>
  <c r="C113" i="72"/>
  <c r="C111" i="72"/>
  <c r="C112" i="72"/>
  <c r="C110" i="72"/>
  <c r="C109" i="72"/>
  <c r="C108" i="72"/>
  <c r="D106" i="72"/>
  <c r="D107" i="72"/>
  <c r="C107" i="72"/>
  <c r="C106" i="72"/>
  <c r="D105" i="72"/>
  <c r="C105" i="72"/>
  <c r="D104" i="72"/>
  <c r="C104" i="72"/>
  <c r="D98" i="72"/>
  <c r="D99" i="72"/>
  <c r="D100" i="72"/>
  <c r="D101" i="72"/>
  <c r="D102" i="72"/>
  <c r="D103" i="72"/>
  <c r="D97" i="72"/>
  <c r="C98" i="72"/>
  <c r="C99" i="72"/>
  <c r="C100" i="72"/>
  <c r="C101" i="72"/>
  <c r="C102" i="72"/>
  <c r="C103" i="72"/>
  <c r="C97" i="72"/>
  <c r="D93" i="72"/>
  <c r="D94" i="72"/>
  <c r="D95" i="72"/>
  <c r="D96" i="72"/>
  <c r="D92" i="72"/>
  <c r="C93" i="72"/>
  <c r="C94" i="72"/>
  <c r="C95" i="72"/>
  <c r="C96" i="72"/>
  <c r="C92" i="72"/>
  <c r="D91" i="72"/>
  <c r="C91" i="72"/>
  <c r="D90" i="72"/>
  <c r="C90" i="72"/>
  <c r="C116" i="72" s="1"/>
  <c r="D80" i="72"/>
  <c r="C80" i="72"/>
  <c r="D76" i="72"/>
  <c r="C76" i="72"/>
  <c r="D75" i="72"/>
  <c r="C75" i="72"/>
  <c r="D65" i="72"/>
  <c r="C65" i="72"/>
  <c r="D63" i="72"/>
  <c r="D64" i="72"/>
  <c r="D66" i="72"/>
  <c r="D67" i="72"/>
  <c r="D68" i="72"/>
  <c r="D69" i="72"/>
  <c r="D70" i="72"/>
  <c r="D71" i="72"/>
  <c r="D72" i="72"/>
  <c r="D73" i="72"/>
  <c r="D74" i="72"/>
  <c r="D77" i="72"/>
  <c r="D78" i="72"/>
  <c r="D79" i="72"/>
  <c r="D81" i="72"/>
  <c r="D82" i="72"/>
  <c r="D83" i="72"/>
  <c r="D84" i="72"/>
  <c r="D85" i="72"/>
  <c r="D86" i="72"/>
  <c r="D87" i="72"/>
  <c r="D62" i="72"/>
  <c r="C63" i="72"/>
  <c r="C64" i="72"/>
  <c r="C66" i="72"/>
  <c r="C67" i="72"/>
  <c r="C68" i="72"/>
  <c r="C69" i="72"/>
  <c r="C70" i="72"/>
  <c r="C71" i="72"/>
  <c r="C72" i="72"/>
  <c r="C73" i="72"/>
  <c r="C74" i="72"/>
  <c r="C77" i="72"/>
  <c r="C79" i="72"/>
  <c r="C81" i="72"/>
  <c r="C82" i="72"/>
  <c r="C83" i="72"/>
  <c r="C84" i="72"/>
  <c r="C85" i="72"/>
  <c r="C86" i="72"/>
  <c r="C87" i="72"/>
  <c r="D61" i="72"/>
  <c r="C62" i="72"/>
  <c r="C61" i="72"/>
  <c r="C49" i="72"/>
  <c r="C50" i="72"/>
  <c r="C51" i="72"/>
  <c r="C52" i="72"/>
  <c r="C53" i="72"/>
  <c r="C54" i="72"/>
  <c r="C55" i="72"/>
  <c r="C56" i="72"/>
  <c r="C57" i="72"/>
  <c r="C58" i="72"/>
  <c r="C48" i="72"/>
  <c r="D46" i="72"/>
  <c r="D47" i="72"/>
  <c r="C47" i="72"/>
  <c r="C46" i="72"/>
  <c r="D39" i="72"/>
  <c r="C39" i="72"/>
  <c r="D37" i="72"/>
  <c r="D38" i="72"/>
  <c r="C37" i="72"/>
  <c r="C38" i="72"/>
  <c r="D36" i="72"/>
  <c r="C36" i="72"/>
  <c r="D35" i="72"/>
  <c r="C35" i="72"/>
  <c r="D34" i="72"/>
  <c r="D33" i="72"/>
  <c r="D32" i="72"/>
  <c r="C32" i="72"/>
  <c r="C33" i="72"/>
  <c r="C34" i="72"/>
  <c r="D31" i="72"/>
  <c r="D30" i="72"/>
  <c r="D29" i="72"/>
  <c r="D28" i="72"/>
  <c r="D27" i="72"/>
  <c r="C27" i="72"/>
  <c r="C28" i="72"/>
  <c r="C29" i="72"/>
  <c r="C30" i="72"/>
  <c r="C31" i="72"/>
  <c r="D26" i="72"/>
  <c r="D25" i="72"/>
  <c r="D24" i="72"/>
  <c r="D23" i="72"/>
  <c r="D22" i="72"/>
  <c r="D21" i="72"/>
  <c r="D20" i="72"/>
  <c r="C21" i="72"/>
  <c r="C22" i="72"/>
  <c r="C23" i="72"/>
  <c r="C24" i="72"/>
  <c r="C25" i="72"/>
  <c r="C26" i="72"/>
  <c r="C20" i="72"/>
  <c r="D19" i="72"/>
  <c r="C19" i="72"/>
  <c r="D18" i="72"/>
  <c r="C18" i="72"/>
  <c r="D17" i="72"/>
  <c r="C17" i="72"/>
  <c r="D16" i="72"/>
  <c r="C16" i="72"/>
  <c r="C15" i="72"/>
  <c r="C14" i="72"/>
  <c r="D135" i="84"/>
  <c r="C135" i="84"/>
  <c r="D121" i="84"/>
  <c r="C121" i="84"/>
  <c r="D107" i="84"/>
  <c r="C107" i="84"/>
  <c r="D89" i="84"/>
  <c r="C89" i="84"/>
  <c r="D60" i="84"/>
  <c r="C60" i="84"/>
  <c r="D26" i="80"/>
  <c r="C25" i="80"/>
  <c r="C18" i="80"/>
  <c r="D23" i="78"/>
  <c r="D50" i="76"/>
  <c r="E75" i="76"/>
  <c r="D75" i="76"/>
  <c r="D88" i="76" s="1"/>
  <c r="E32" i="76"/>
  <c r="D32" i="76"/>
  <c r="E25" i="76"/>
  <c r="E81" i="76"/>
  <c r="D81" i="76"/>
  <c r="E87" i="76"/>
  <c r="D87" i="76"/>
  <c r="D88" i="72" l="1"/>
  <c r="E88" i="76"/>
  <c r="D136" i="84"/>
  <c r="C136" i="84"/>
  <c r="D144" i="72" l="1"/>
  <c r="C144" i="72"/>
  <c r="D130" i="72"/>
  <c r="C88" i="72"/>
  <c r="D59" i="72"/>
  <c r="C59" i="72"/>
  <c r="C61" i="73"/>
  <c r="C122" i="73"/>
  <c r="C136" i="73"/>
  <c r="C90" i="73"/>
  <c r="D145" i="72" l="1"/>
  <c r="C137" i="73"/>
  <c r="D108" i="73" l="1"/>
  <c r="C108" i="73"/>
  <c r="D61" i="73"/>
  <c r="D90" i="73"/>
  <c r="E18" i="85" l="1"/>
  <c r="D18" i="85"/>
  <c r="E15" i="85"/>
  <c r="D15" i="85"/>
  <c r="D52" i="82" l="1"/>
  <c r="C52" i="82"/>
  <c r="D55" i="77"/>
  <c r="C55" i="77"/>
  <c r="D54" i="77"/>
  <c r="C54" i="77"/>
  <c r="D55" i="74"/>
  <c r="E55" i="74"/>
  <c r="F55" i="74"/>
  <c r="C55" i="74"/>
  <c r="D54" i="74"/>
  <c r="E54" i="74"/>
  <c r="F54" i="74"/>
  <c r="C53" i="74"/>
  <c r="C54" i="74" s="1"/>
  <c r="D49" i="82" l="1"/>
  <c r="C49" i="82"/>
  <c r="D36" i="82"/>
  <c r="D53" i="82" s="1"/>
  <c r="C36" i="82"/>
  <c r="C53" i="82" l="1"/>
  <c r="D51" i="74"/>
  <c r="E51" i="74"/>
  <c r="F51" i="74"/>
  <c r="D38" i="74"/>
  <c r="E38" i="74"/>
  <c r="F38" i="74"/>
  <c r="D51" i="77"/>
  <c r="D38" i="77"/>
  <c r="C38" i="77"/>
  <c r="C51" i="77"/>
  <c r="C88" i="71" l="1"/>
  <c r="C85" i="71" s="1"/>
  <c r="C82" i="71" l="1"/>
  <c r="D25" i="80" l="1"/>
  <c r="E50" i="76" l="1"/>
  <c r="C30" i="74" l="1"/>
  <c r="D22" i="78" l="1"/>
  <c r="C22" i="78"/>
  <c r="D19" i="85" l="1"/>
  <c r="D54" i="76"/>
  <c r="C23" i="74"/>
  <c r="D32" i="75" l="1"/>
  <c r="C32" i="75"/>
  <c r="C24" i="71" l="1"/>
  <c r="C74" i="71" l="1"/>
  <c r="C50" i="71" s="1"/>
  <c r="C49" i="71" s="1"/>
  <c r="E54" i="76" l="1"/>
  <c r="D136" i="73" l="1"/>
  <c r="D137" i="73" s="1"/>
  <c r="D122" i="73"/>
  <c r="C122" i="71" l="1"/>
  <c r="C29" i="74"/>
  <c r="C28" i="74"/>
  <c r="C27" i="74"/>
  <c r="C26" i="74"/>
  <c r="C25" i="74"/>
  <c r="C24" i="74"/>
  <c r="C22" i="74"/>
  <c r="C21" i="74"/>
  <c r="C20" i="74"/>
  <c r="C19" i="74"/>
  <c r="C18" i="74"/>
  <c r="C17" i="74"/>
  <c r="C16" i="74"/>
  <c r="E19" i="85" l="1"/>
  <c r="C117" i="71" l="1"/>
  <c r="C81" i="71"/>
  <c r="C118" i="71" l="1"/>
  <c r="E23" i="90"/>
  <c r="B23" i="90"/>
  <c r="F22" i="90"/>
  <c r="E22" i="90"/>
  <c r="D22" i="90"/>
  <c r="C22" i="90"/>
  <c r="B22" i="90"/>
  <c r="F21" i="90"/>
  <c r="E21" i="90"/>
  <c r="D21" i="90"/>
  <c r="C21" i="90"/>
  <c r="B21" i="90"/>
  <c r="F20" i="90"/>
  <c r="E20" i="90"/>
  <c r="D20" i="90"/>
  <c r="C20" i="90"/>
  <c r="B20" i="90"/>
  <c r="F19" i="90"/>
  <c r="E19" i="90"/>
  <c r="D19" i="90"/>
  <c r="C19" i="90"/>
  <c r="B19" i="90"/>
  <c r="F18" i="90"/>
  <c r="E18" i="90"/>
  <c r="D18" i="90"/>
  <c r="C18" i="90"/>
  <c r="B18" i="90"/>
  <c r="F17" i="90"/>
  <c r="E17" i="90"/>
  <c r="D17" i="90"/>
  <c r="C17" i="90"/>
  <c r="B17" i="90"/>
  <c r="F16" i="90"/>
  <c r="E16" i="90"/>
  <c r="D16" i="90"/>
  <c r="C16" i="90"/>
  <c r="B16" i="90"/>
  <c r="F15" i="90"/>
  <c r="E15" i="90"/>
  <c r="D15" i="90"/>
  <c r="C15" i="90"/>
  <c r="B15" i="90"/>
  <c r="F14" i="90"/>
  <c r="E14" i="90"/>
  <c r="D14" i="90"/>
  <c r="C14" i="90"/>
  <c r="B14" i="90"/>
  <c r="F13" i="90"/>
  <c r="D13" i="90"/>
  <c r="C13" i="90"/>
  <c r="B13" i="90"/>
  <c r="F12" i="90"/>
  <c r="E12" i="90"/>
  <c r="D12" i="90"/>
  <c r="C12" i="90"/>
  <c r="B12" i="90"/>
  <c r="E11" i="90"/>
  <c r="B11" i="90"/>
  <c r="C23" i="89"/>
  <c r="D23" i="89"/>
  <c r="F23" i="89"/>
  <c r="C22" i="89"/>
  <c r="F22" i="89"/>
  <c r="C21" i="89"/>
  <c r="D21" i="89"/>
  <c r="F21" i="89"/>
  <c r="C20" i="89"/>
  <c r="D20" i="89"/>
  <c r="E20" i="89"/>
  <c r="C19" i="89"/>
  <c r="D19" i="89"/>
  <c r="C18" i="89"/>
  <c r="D18" i="89"/>
  <c r="F18" i="89"/>
  <c r="C17" i="89"/>
  <c r="D17" i="89"/>
  <c r="E17" i="89"/>
  <c r="C15" i="89"/>
  <c r="D15" i="89"/>
  <c r="E15" i="89"/>
  <c r="C14" i="89"/>
  <c r="D14" i="89"/>
  <c r="F14" i="89"/>
  <c r="C13" i="89"/>
  <c r="D13" i="89"/>
  <c r="E13" i="89"/>
  <c r="F13" i="89"/>
  <c r="E12" i="89"/>
  <c r="B24" i="89"/>
  <c r="B23" i="89"/>
  <c r="B22" i="89"/>
  <c r="B21" i="89"/>
  <c r="B20" i="89"/>
  <c r="B19" i="89"/>
  <c r="B18" i="89"/>
  <c r="B17" i="89"/>
  <c r="B16" i="89"/>
  <c r="B15" i="89"/>
  <c r="B14" i="89"/>
  <c r="B13" i="89"/>
  <c r="B12" i="89"/>
  <c r="B23" i="87"/>
  <c r="B22" i="87"/>
  <c r="B21" i="87"/>
  <c r="B20" i="87"/>
  <c r="B19" i="87"/>
  <c r="B18" i="87"/>
  <c r="B17" i="87"/>
  <c r="B16" i="87"/>
  <c r="B15" i="87"/>
  <c r="B14" i="87"/>
  <c r="B13" i="87"/>
  <c r="B12" i="87"/>
  <c r="B11" i="87"/>
  <c r="B23" i="86"/>
  <c r="B22" i="86"/>
  <c r="B21" i="86"/>
  <c r="B20" i="86"/>
  <c r="B19" i="86"/>
  <c r="B18" i="86"/>
  <c r="B17" i="86"/>
  <c r="B16" i="86"/>
  <c r="B15" i="86"/>
  <c r="B14" i="86"/>
  <c r="B13" i="86"/>
  <c r="B12" i="86"/>
  <c r="B11" i="86"/>
  <c r="C28" i="71" l="1"/>
  <c r="C22" i="71" s="1"/>
  <c r="E15" i="87" l="1"/>
  <c r="C15" i="87" l="1"/>
  <c r="E15" i="86"/>
  <c r="D15" i="86"/>
  <c r="D15" i="87"/>
  <c r="C15" i="86" l="1"/>
  <c r="C41" i="74" l="1"/>
  <c r="C32" i="74"/>
  <c r="C33" i="74"/>
  <c r="C34" i="74"/>
  <c r="C35" i="74"/>
  <c r="C36" i="74"/>
  <c r="C37" i="74"/>
  <c r="C31" i="74"/>
  <c r="C15" i="74"/>
  <c r="C14" i="74"/>
  <c r="C38" i="74" l="1"/>
  <c r="D11" i="90" l="1"/>
  <c r="D12" i="89"/>
  <c r="F11" i="90"/>
  <c r="F12" i="89"/>
  <c r="C36" i="71" l="1"/>
  <c r="C32" i="71" s="1"/>
  <c r="E14" i="81" l="1"/>
  <c r="D22" i="86" l="1"/>
  <c r="D22" i="87"/>
  <c r="C120" i="71" l="1"/>
  <c r="C43" i="71"/>
  <c r="C47" i="71" s="1"/>
  <c r="C19" i="71"/>
  <c r="C15" i="71" l="1"/>
  <c r="C12" i="71"/>
  <c r="C44" i="74"/>
  <c r="C45" i="74"/>
  <c r="C46" i="74"/>
  <c r="C47" i="74"/>
  <c r="C48" i="74"/>
  <c r="C49" i="74"/>
  <c r="C50" i="74"/>
  <c r="C43" i="74"/>
  <c r="C42" i="74"/>
  <c r="D19" i="78"/>
  <c r="D25" i="76"/>
  <c r="C40" i="74"/>
  <c r="D16" i="78"/>
  <c r="D21" i="80"/>
  <c r="D18" i="80"/>
  <c r="C19" i="78"/>
  <c r="C21" i="80"/>
  <c r="C118" i="72" l="1"/>
  <c r="C130" i="72" s="1"/>
  <c r="C145" i="72" s="1"/>
  <c r="C26" i="80"/>
  <c r="C51" i="74"/>
  <c r="D20" i="86"/>
  <c r="D21" i="86"/>
  <c r="D16" i="86"/>
  <c r="C11" i="71"/>
  <c r="F24" i="89"/>
  <c r="F25" i="89" s="1"/>
  <c r="F23" i="90"/>
  <c r="F24" i="90" s="1"/>
  <c r="D24" i="89"/>
  <c r="D25" i="89" s="1"/>
  <c r="D23" i="90"/>
  <c r="D24" i="90" s="1"/>
  <c r="E18" i="87"/>
  <c r="F20" i="86"/>
  <c r="F20" i="87"/>
  <c r="F17" i="87"/>
  <c r="F17" i="86"/>
  <c r="F21" i="87"/>
  <c r="F21" i="86"/>
  <c r="E16" i="86"/>
  <c r="E16" i="87"/>
  <c r="D17" i="87"/>
  <c r="D17" i="86"/>
  <c r="E14" i="89"/>
  <c r="E25" i="89" s="1"/>
  <c r="E13" i="90"/>
  <c r="E24" i="90" s="1"/>
  <c r="D14" i="81"/>
  <c r="C16" i="78"/>
  <c r="C23" i="78" s="1"/>
  <c r="D21" i="87" l="1"/>
  <c r="D20" i="87"/>
  <c r="D16" i="87"/>
  <c r="C16" i="86"/>
  <c r="D19" i="87"/>
  <c r="C23" i="90"/>
  <c r="C24" i="89"/>
  <c r="F22" i="87"/>
  <c r="F22" i="86"/>
  <c r="F23" i="87"/>
  <c r="F23" i="86"/>
  <c r="D23" i="87"/>
  <c r="D23" i="86"/>
  <c r="F13" i="86"/>
  <c r="F13" i="87"/>
  <c r="E18" i="86"/>
  <c r="E19" i="87"/>
  <c r="E19" i="86"/>
  <c r="C21" i="87"/>
  <c r="C21" i="86"/>
  <c r="D18" i="86"/>
  <c r="D18" i="87"/>
  <c r="C18" i="86"/>
  <c r="C18" i="87"/>
  <c r="D13" i="87"/>
  <c r="D13" i="86"/>
  <c r="F12" i="86"/>
  <c r="F12" i="87"/>
  <c r="D12" i="86"/>
  <c r="D12" i="87"/>
  <c r="E11" i="86"/>
  <c r="E11" i="87"/>
  <c r="D11" i="86"/>
  <c r="D11" i="87"/>
  <c r="F11" i="86"/>
  <c r="F11" i="87"/>
  <c r="C11" i="90"/>
  <c r="C12" i="89"/>
  <c r="D14" i="87"/>
  <c r="D14" i="86"/>
  <c r="E12" i="86"/>
  <c r="E12" i="87"/>
  <c r="E13" i="87"/>
  <c r="E13" i="86"/>
  <c r="E14" i="87"/>
  <c r="E14" i="86"/>
  <c r="C22" i="86" l="1"/>
  <c r="C22" i="87"/>
  <c r="C20" i="86"/>
  <c r="C20" i="87"/>
  <c r="C24" i="90"/>
  <c r="C16" i="87"/>
  <c r="D19" i="86"/>
  <c r="D24" i="86" s="1"/>
  <c r="C25" i="89"/>
  <c r="C23" i="86"/>
  <c r="C23" i="87"/>
  <c r="F24" i="86"/>
  <c r="C17" i="87"/>
  <c r="C17" i="86"/>
  <c r="C19" i="86"/>
  <c r="C19" i="87"/>
  <c r="E24" i="86"/>
  <c r="F24" i="87"/>
  <c r="C13" i="86"/>
  <c r="C13" i="87"/>
  <c r="E24" i="87"/>
  <c r="C12" i="86"/>
  <c r="C12" i="87"/>
  <c r="D24" i="87"/>
  <c r="C11" i="87"/>
  <c r="C11" i="86"/>
  <c r="C14" i="87"/>
  <c r="C14" i="86"/>
  <c r="C21" i="71"/>
  <c r="C41" i="71" s="1"/>
  <c r="C119" i="71" s="1"/>
  <c r="C129" i="71" s="1"/>
  <c r="C24" i="86" l="1"/>
  <c r="C24" i="87"/>
</calcChain>
</file>

<file path=xl/sharedStrings.xml><?xml version="1.0" encoding="utf-8"?>
<sst xmlns="http://schemas.openxmlformats.org/spreadsheetml/2006/main" count="1676" uniqueCount="450">
  <si>
    <t>Savivaldybės administracijos direktorius (Savivaldybės tarybos funkcijoms)</t>
  </si>
  <si>
    <t>Kaišiadorių rajono priešgaisrinės tarnybos viršininkas</t>
  </si>
  <si>
    <t>Kaišiadorių lopšelio-darželio „Spindulys“ direktorius</t>
  </si>
  <si>
    <t>2.13.</t>
  </si>
  <si>
    <t>2.15.</t>
  </si>
  <si>
    <t>2.16.</t>
  </si>
  <si>
    <t>2.17.</t>
  </si>
  <si>
    <t>2.19.</t>
  </si>
  <si>
    <t>2.20.</t>
  </si>
  <si>
    <t>Kaišiadorių r. Rumšiškių  lopšelio-darželio direktorius</t>
  </si>
  <si>
    <t>Kaišiadorių r. Palomenės pagrindinės mokyklos direktorius</t>
  </si>
  <si>
    <t>Dotacijos paskirties pavadinimas</t>
  </si>
  <si>
    <t>gyvenamosios vietos deklaravimo duomenų ir gyvenamosios vietos neturinčių asmenų apskaitos duomenims tvarkyti</t>
  </si>
  <si>
    <t>1.2.</t>
  </si>
  <si>
    <t>1.3.</t>
  </si>
  <si>
    <t>1.5.</t>
  </si>
  <si>
    <t>1.6.</t>
  </si>
  <si>
    <t>1.7.</t>
  </si>
  <si>
    <t>1.8.</t>
  </si>
  <si>
    <t>1.9.</t>
  </si>
  <si>
    <t>1.10.</t>
  </si>
  <si>
    <t>1.11.</t>
  </si>
  <si>
    <t>1.12.</t>
  </si>
  <si>
    <t>1.13.</t>
  </si>
  <si>
    <t>1.15.</t>
  </si>
  <si>
    <t>2.1.</t>
  </si>
  <si>
    <t>2.2.</t>
  </si>
  <si>
    <t>2.3.</t>
  </si>
  <si>
    <t>2.4.</t>
  </si>
  <si>
    <t>2.5.</t>
  </si>
  <si>
    <t>2.6.</t>
  </si>
  <si>
    <t>2.7.</t>
  </si>
  <si>
    <t>2.8.</t>
  </si>
  <si>
    <t>2.9.</t>
  </si>
  <si>
    <t>2.10.</t>
  </si>
  <si>
    <t>2.11.</t>
  </si>
  <si>
    <t>2.12.</t>
  </si>
  <si>
    <t>3.1.</t>
  </si>
  <si>
    <t>3.2.</t>
  </si>
  <si>
    <t>3.3.</t>
  </si>
  <si>
    <t>3.4.</t>
  </si>
  <si>
    <t>3.5.</t>
  </si>
  <si>
    <t>3.6.</t>
  </si>
  <si>
    <t>3.7.</t>
  </si>
  <si>
    <t>3.8.</t>
  </si>
  <si>
    <t>4.1.</t>
  </si>
  <si>
    <t>4.2.</t>
  </si>
  <si>
    <t>4.3.</t>
  </si>
  <si>
    <t>4.4.</t>
  </si>
  <si>
    <t>5.1.</t>
  </si>
  <si>
    <t>6.1.</t>
  </si>
  <si>
    <t>6.2.</t>
  </si>
  <si>
    <t>4.8.</t>
  </si>
  <si>
    <t>4.9.</t>
  </si>
  <si>
    <t>4.10.</t>
  </si>
  <si>
    <t>4.11.</t>
  </si>
  <si>
    <t>4.12.</t>
  </si>
  <si>
    <t>Priešgaisrinės tarnybos viršininkas</t>
  </si>
  <si>
    <t>polderiams eksploatuoti</t>
  </si>
  <si>
    <t xml:space="preserve">jaunimo teisių apsaugai </t>
  </si>
  <si>
    <t>socialinei paramai mokiniams, iš jų:</t>
  </si>
  <si>
    <t>socialinei paramai mokiniams kitiems asignavimų valdytojams</t>
  </si>
  <si>
    <t>klasės specialiųjų ugdymosi poreikių  turintiems mokiniams</t>
  </si>
  <si>
    <t>mokyklos specialiųjų ugdymosi poreikių turintiems mokiniams</t>
  </si>
  <si>
    <t>Tūkst. Eur</t>
  </si>
  <si>
    <t xml:space="preserve">ASIGNAVIMAI IŠ VALSTYBĖS BIUDŽETO SPECIALIOS TIKSLINĖS DOTACIJOS </t>
  </si>
  <si>
    <t>ASIGNAVIMAI IŠ BIUDŽETINIŲ ĮSTAIGŲ PAJAMŲ ĮMOKŲ</t>
  </si>
  <si>
    <t>5.2.</t>
  </si>
  <si>
    <t>5.3.</t>
  </si>
  <si>
    <t xml:space="preserve">Asignavimų valdytojas </t>
  </si>
  <si>
    <t>1.1.</t>
  </si>
  <si>
    <t>1.4.</t>
  </si>
  <si>
    <t>Kaišiadorių r. Žiežmarių gimnazijos direktorius</t>
  </si>
  <si>
    <t>Kaišiadorių Vaclovo Giržado progimnazijos direktorius</t>
  </si>
  <si>
    <t>Kaišiadorių r. Žaslių pagrindinės mokyklos direktorius</t>
  </si>
  <si>
    <t>Iš viso</t>
  </si>
  <si>
    <t>Kaišiadorių r. Gudienos mokyklos-darželio „Rugelis“ direktorius</t>
  </si>
  <si>
    <t xml:space="preserve">Iš viso </t>
  </si>
  <si>
    <t>PATVIRTINTA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</si>
  <si>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</si>
  <si>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</si>
  <si>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</si>
  <si>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</si>
  <si>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</si>
  <si>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</si>
  <si>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</si>
  <si>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</si>
  <si>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</si>
  <si>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</si>
  <si>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</si>
  <si>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</si>
  <si>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Iš viso  asignavimų iš dotacijų</t>
  </si>
  <si>
    <t>Iš viso už prekes ir paslaugas</t>
  </si>
  <si>
    <t>3.9.</t>
  </si>
  <si>
    <t>4.5.</t>
  </si>
  <si>
    <t>4.6.</t>
  </si>
  <si>
    <t>4.7.</t>
  </si>
  <si>
    <t>Asignavimų valdytojas</t>
  </si>
  <si>
    <t>Kaišiadorių r. Rumšiškių Antano Baranausko gimnazijos direktorius</t>
  </si>
  <si>
    <t>Kaišiadorių meno mokyklos direktorius</t>
  </si>
  <si>
    <t>Kaišiadorių rajono savivaldybės viešosios bibliotekos direktorius</t>
  </si>
  <si>
    <t>Kaišiadorių kultūros centro direktorius</t>
  </si>
  <si>
    <t>Kruonio kultūros centro direktorius</t>
  </si>
  <si>
    <t>Palomenės kultūros centro direktorius</t>
  </si>
  <si>
    <t>Rumšiškių kultūros centro direktorius</t>
  </si>
  <si>
    <t>Žaslių kultūros centro direktorius</t>
  </si>
  <si>
    <t>Žiežmarių kultūros centro direktorius</t>
  </si>
  <si>
    <t>Kaišiadorių socialinių paslaugų centro direktorius</t>
  </si>
  <si>
    <t>Kaišiadorių rajono savivaldybės visuomenės sveikatos biuro direktorius</t>
  </si>
  <si>
    <t>ASIGNAVIMAI IŠ NEPANAUDOTŲ TIKSLINĖS PASKIRTIES LĖŠŲ</t>
  </si>
  <si>
    <t>Kaišiadorių lopšelio-darželio „Žvaigždutė“ direktorius</t>
  </si>
  <si>
    <t>1.14.</t>
  </si>
  <si>
    <t>1.16.</t>
  </si>
  <si>
    <t>iš viso</t>
  </si>
  <si>
    <t>žemės ūkio funkcijoms vykdyti</t>
  </si>
  <si>
    <t>Savivaldybės administracijos direktorius</t>
  </si>
  <si>
    <t>Savivaldybės kontrolierius</t>
  </si>
  <si>
    <t>Kaišiadorių miesto seniūnas</t>
  </si>
  <si>
    <t>Kruonio seniūnas</t>
  </si>
  <si>
    <t>Dividendai</t>
  </si>
  <si>
    <t>Pastatų ir statinių realizavimo pajamos</t>
  </si>
  <si>
    <t>Palomenės seniūnas</t>
  </si>
  <si>
    <t>Paparčių seniūnas</t>
  </si>
  <si>
    <t>Pravieniškių seniūnas</t>
  </si>
  <si>
    <t>Rumšiškių seniūnas</t>
  </si>
  <si>
    <t>Žaslių seniūnas</t>
  </si>
  <si>
    <t>Kaišiadorių r. Pravieniškių lopšelio-darželio „Ąžuoliukas“ direktorius</t>
  </si>
  <si>
    <t>Kaišiadorių Algirdo Brazausko gimnazijos direktorius</t>
  </si>
  <si>
    <t>Nemaitonių seniūnas</t>
  </si>
  <si>
    <t>Žiežmarių seniūnas</t>
  </si>
  <si>
    <t>iš jų</t>
  </si>
  <si>
    <t>išlaidoms</t>
  </si>
  <si>
    <t>turtui įsigyti</t>
  </si>
  <si>
    <t>darbo užmokesčiui</t>
  </si>
  <si>
    <t>Kaišiadorių rajono savivaldybės tarybos</t>
  </si>
  <si>
    <t>Iš viso asignavimų</t>
  </si>
  <si>
    <t>Pajamos</t>
  </si>
  <si>
    <t>MOKESČIAI</t>
  </si>
  <si>
    <t>Gyventojų pajamų mokestis</t>
  </si>
  <si>
    <t xml:space="preserve">Turto mokesčiai </t>
  </si>
  <si>
    <t>Žemės mokestis</t>
  </si>
  <si>
    <t>Paveldimo turto mokestis</t>
  </si>
  <si>
    <t>Nekilnojamojo turto mokestis</t>
  </si>
  <si>
    <t>Prekių ir paslaugų mokesčiai</t>
  </si>
  <si>
    <t>KITOS PAJAMOS</t>
  </si>
  <si>
    <t>Turto pajamos</t>
  </si>
  <si>
    <t>Kitos neišvardytos pajamos</t>
  </si>
  <si>
    <t>Ilgalaikio materialiojo turto realizavimo pajamos</t>
  </si>
  <si>
    <t>Įmokos už išlaikymą švietimo, socialinės apsaugos ir kitose įstaigose</t>
  </si>
  <si>
    <t>13.</t>
  </si>
  <si>
    <t>Mokesčiai už aplinkos teršimą</t>
  </si>
  <si>
    <t>Kiti mokesčiai už valstybinius gamtos išteklius</t>
  </si>
  <si>
    <t>Pajamos už prekes ir paslaugas</t>
  </si>
  <si>
    <t>KITOS DOTACIJOS</t>
  </si>
  <si>
    <t>DOTACIJOS</t>
  </si>
  <si>
    <t>BIUDŽETINIŲ ĮSTAIGŲ PAJAMŲ ĮMOKOS</t>
  </si>
  <si>
    <t>Kaišiadorių r. Žiežmarių mokyklos-darželio„Vaikystės dvaras“ direktorius</t>
  </si>
  <si>
    <t>Kaišiadorių r. Žiežmarių mokyklos-darželio „Vaikystės dvaras“ direktorius</t>
  </si>
  <si>
    <t>Kitos dotacijos ir lėšos iš kitų valdymo lygių</t>
  </si>
  <si>
    <t>neveiksnių asmenų būklės peržiūrėjimo funkcijai atlikti</t>
  </si>
  <si>
    <t>socialinėms paslaugoms</t>
  </si>
  <si>
    <t>Europos Sąjungos finansinės paramos lėšos</t>
  </si>
  <si>
    <t>2.18.</t>
  </si>
  <si>
    <t>VALSTYBĖS BIUDŽETO SPECIALIOS TIKSLINĖS DOTACIJOS</t>
  </si>
  <si>
    <t>IŠ NEPANAUDOTŲ EUROPOS SĄJUNGOS FINANSINĖS PARAMOS LĖŠŲ</t>
  </si>
  <si>
    <t>ASIGNAVIMAI IŠ NEPANAUDOTŲ BIUDŽETINIŲ ĮSTAIGŲ PAJAMŲ ĮMOKŲ</t>
  </si>
  <si>
    <t>Kaišiadorių apylinkės seniūnas</t>
  </si>
  <si>
    <t>Žiežmarių apylinkės seniūnas</t>
  </si>
  <si>
    <t>1.17.</t>
  </si>
  <si>
    <t>Biudžetinių įstaigų pajamos už prekes ir paslaugas</t>
  </si>
  <si>
    <t>Pajamos už ilgalaikio ir trumpalaikio materialiojo turto nuomą</t>
  </si>
  <si>
    <t>Nuomos mokestis už valstybinę žemę</t>
  </si>
  <si>
    <t>Pajamos iš baudų, konfiskuoto turto ir kitų netesybų</t>
  </si>
  <si>
    <t>Žemės realizavimo pajamos</t>
  </si>
  <si>
    <t>2.1.2.</t>
  </si>
  <si>
    <t>2.1.1.</t>
  </si>
  <si>
    <t>1.1.1.</t>
  </si>
  <si>
    <t>1.2.1</t>
  </si>
  <si>
    <t>1.2.2.</t>
  </si>
  <si>
    <t>1.2.3.</t>
  </si>
  <si>
    <t>1.3.1.</t>
  </si>
  <si>
    <t>ES lėšų paskirties pavadinimas</t>
  </si>
  <si>
    <t>Socialinio būsto fondo plėtra Kaišiadorių rajono savivaldybėje</t>
  </si>
  <si>
    <t>Komunalinių atliekų tvarkymo infrastruktūros plėtra Kaišiadorių rajono savivaldybėje</t>
  </si>
  <si>
    <t>IŠ PAJAMŲ DALIES SPECIALIOSIOMS IR TIKSLINĖMS PROGRAMOMS FINANSUOTI</t>
  </si>
  <si>
    <t>Mokesčiai už valstybinius gamtos išteklius</t>
  </si>
  <si>
    <t>Iš viso socialinėms paslaugoms</t>
  </si>
  <si>
    <t>Iš viso socialinei paramai mokiniams</t>
  </si>
  <si>
    <t xml:space="preserve">Gyventojų pajamų mokestis </t>
  </si>
  <si>
    <t>Palūkanos</t>
  </si>
  <si>
    <t>2.1.3.</t>
  </si>
  <si>
    <t>2.1.4.</t>
  </si>
  <si>
    <t>2.1.4.1.</t>
  </si>
  <si>
    <t>2.1.4.2.</t>
  </si>
  <si>
    <t>Mokesčiai už medžiojamųjų gyvūnų išteklius</t>
  </si>
  <si>
    <t>Valstybės rinkliava</t>
  </si>
  <si>
    <t>Vietinė rinkliava</t>
  </si>
  <si>
    <t>Rinkliavos</t>
  </si>
  <si>
    <t>2.2.1.</t>
  </si>
  <si>
    <t>2.2.2.</t>
  </si>
  <si>
    <t>2.2.3.</t>
  </si>
  <si>
    <t>2.2.4.</t>
  </si>
  <si>
    <t>2.2.4.1.</t>
  </si>
  <si>
    <t>2.2.4.2.</t>
  </si>
  <si>
    <t>3. MATERIALIOJO IR NEMATERIALIOJO TURTO REALIZAVIMO PAJAMOS</t>
  </si>
  <si>
    <t>3.1.1.</t>
  </si>
  <si>
    <t>3.1.2.</t>
  </si>
  <si>
    <t>IŠ VISO MOKESČIŲ IR KITŲ PAJAMŲ</t>
  </si>
  <si>
    <t>IŠ VISO MATERIALIOJO IR NEMATERIALIOJO TURTO REALIZAVIMO PAJAMŲ</t>
  </si>
  <si>
    <t>Valstybinėms (valstybės perduotoms savivaldybėms) funkcijoms atlikti, iš jų:</t>
  </si>
  <si>
    <t>Valstybės investicijų programoje numatytiems projektams finansuoti</t>
  </si>
  <si>
    <t>Savivaldybių mokykloms (klasėms arba grupėms), skirtoms šalies (regiono) mokiniams, turintiems specialiųjų ugdymosi poreikių, ir kitoms savivaldybėms perduotoms įstaigoms išlaikyti</t>
  </si>
  <si>
    <t>duomenims į Suteiktos valstybės pagalbos ir nereikšmingos pagalbos registrą teikti</t>
  </si>
  <si>
    <t>savivaldybių patvirtintoms užimtumo didinimo programoms įgyvendinti</t>
  </si>
  <si>
    <t>neveiksnių asmenų būklės peržiūrėjimui užtikrinti</t>
  </si>
  <si>
    <t>Europos Sąjungos struktūrinių fondų įgyvendinamų investicinių projektų savivaldybės nuosavam indėliui užtikrinti</t>
  </si>
  <si>
    <t>KITI FINANSAVIMO ŠALTINIAI</t>
  </si>
  <si>
    <t>Skolintos lėšos</t>
  </si>
  <si>
    <t>6.2.1.</t>
  </si>
  <si>
    <t>Aplinkos apsaugos rėmimo spec. programa</t>
  </si>
  <si>
    <t>6.2.2.</t>
  </si>
  <si>
    <t>Biudžetinių įstaigų pajamos už teikiamas paslaugas</t>
  </si>
  <si>
    <t>6.2.3.</t>
  </si>
  <si>
    <t>Kitos tikslinės paskirties lėšos</t>
  </si>
  <si>
    <t>6.2.4.</t>
  </si>
  <si>
    <t>6.2.5.</t>
  </si>
  <si>
    <t>Kreditoriniam įsiskolinimui padengti</t>
  </si>
  <si>
    <t>IŠ VISO KITŲ DOTACIJŲ</t>
  </si>
  <si>
    <t>IŠ VISO DOTACIJŲ</t>
  </si>
  <si>
    <t>IŠ VISO MOKESČIŲ, PAJAMŲ IR DOTACIJŲ</t>
  </si>
  <si>
    <t>Lėšų likučiai</t>
  </si>
  <si>
    <t>6.2.6.</t>
  </si>
  <si>
    <t>IŠ VISO VALSTYBĖS BIUDŽETO SPECIALIŲ TIKSLINIŲ DOTACIJŲ</t>
  </si>
  <si>
    <t>savivaldybės erdvinių duomenų rinkinio tvarkymo funkcijai atlikti</t>
  </si>
  <si>
    <t>UGDYMO REIKMĖMS FINANSUOTI</t>
  </si>
  <si>
    <t>Savivaldybės administracijos direktorius (TL)</t>
  </si>
  <si>
    <t>4.1.1.</t>
  </si>
  <si>
    <t>Eil. nr.</t>
  </si>
  <si>
    <t xml:space="preserve">Eil. nr. </t>
  </si>
  <si>
    <t>KAIŠIADORIŲ RAJONO SAVIVALDYBĖS 2020 METŲ BIUDŽETE NUMATYTI ASIGNAVIMAI</t>
  </si>
  <si>
    <t>Savivaldybės administracijos direktorius (ŽPL)</t>
  </si>
  <si>
    <t>5.3.1.</t>
  </si>
  <si>
    <t>5.3.2.</t>
  </si>
  <si>
    <t xml:space="preserve">     2020 m. vasario 27 d. sprendimu Nr. V17-</t>
  </si>
  <si>
    <t xml:space="preserve">           PATVIRTINTA</t>
  </si>
  <si>
    <t>PAGAL PROGRAMAS</t>
  </si>
  <si>
    <t>Programos pavadinimas</t>
  </si>
  <si>
    <t>PAGAL PROGRAMAS IŠ SAVIVALDYBĖS BIUDŽETO PROGNOZUOJAMŲ PAJAMŲ</t>
  </si>
  <si>
    <t xml:space="preserve">KAIŠIADORIŲ RAJONO SAVIVALDYBĖS 2020 METŲ BIUDŽETE NUMATYTI </t>
  </si>
  <si>
    <t>ASIGNAVIMAI PAGAL PROGRAMAS</t>
  </si>
  <si>
    <t xml:space="preserve">ASIGNAVIMAI PAGAL PROGRAMAS IŠ SAVIVALDYBĖS BIUDŽETO </t>
  </si>
  <si>
    <t xml:space="preserve"> PROGNOZUOJAMŲ PAJAMŲ</t>
  </si>
  <si>
    <t>Kaišiadorių suaugusiųjų  mokyklos direktorius</t>
  </si>
  <si>
    <t>savivaldybių viešosioms bibliotekoms dokumentams įsigyti</t>
  </si>
  <si>
    <t xml:space="preserve">akredituotai vaikų dienos socialinei priežiūrai administruoti </t>
  </si>
  <si>
    <t>akredituotai vaikų dienos socialinei priežiūrai organizuoti, teikti ir administruoti, iš jų</t>
  </si>
  <si>
    <t xml:space="preserve">akredituotai vaikų dienos socialinei priežiūrai organizuoti, teikti </t>
  </si>
  <si>
    <t>akredituotai vaikų dienos socialinei priežiūrai administruoti</t>
  </si>
  <si>
    <t>5.3.3.</t>
  </si>
  <si>
    <t>5.3.3.1.</t>
  </si>
  <si>
    <t>5.3.3.2.</t>
  </si>
  <si>
    <t>Kaišiadorių suaugusiųjų mokyklos direktorius</t>
  </si>
  <si>
    <t>Kaišiadorių pedagoginės psichologinės tarnybos direktorius</t>
  </si>
  <si>
    <t>neformaliajam vaikų švietimui</t>
  </si>
  <si>
    <t>Lėšų paskirties pavadinimas</t>
  </si>
  <si>
    <t>įgyvendinti Socialinių paslaugų šakos kolektyvinės sutarties įsipareigojimus</t>
  </si>
  <si>
    <t>5.3.4.</t>
  </si>
  <si>
    <t>5.3.5.</t>
  </si>
  <si>
    <t>5.3.6.</t>
  </si>
  <si>
    <t>5.3.7.</t>
  </si>
  <si>
    <t>5.3.8.</t>
  </si>
  <si>
    <t>5.3.9.</t>
  </si>
  <si>
    <t>akredituotai vaikų dienos socialinei priežiūrai organizuoti, teikti</t>
  </si>
  <si>
    <t>Nepanaudota pajamų dalis</t>
  </si>
  <si>
    <t>iš jų darbo užmokesčiui</t>
  </si>
  <si>
    <t>dalyvauti rengiant ir vykdant mobilizaciją, demobilizaciją, priimančiosios šalies paramą</t>
  </si>
  <si>
    <t>valstybinės kalbos vartojimo ir taisyklingumo kontrolei</t>
  </si>
  <si>
    <t>vietinės reikšmės keliams (gatvėms) tiesti, taisyti (rekonstruoti), prižiūrėti ir saugaus eismo sąlygoms užtikrinti</t>
  </si>
  <si>
    <t>5.3.10.</t>
  </si>
  <si>
    <t>plėtoti sveiką gyvenseną bei stiprinti sveikos gyvensenos įgūdžius ugdymo įstaigose ir bendruomenėse, vykdyti visuomenės sveikatos stebėseną savivaldybėse</t>
  </si>
  <si>
    <t>visuomenės sveikatos priežiūros funkcijoms vykdyti, iš jų</t>
  </si>
  <si>
    <t>Ugdymo reikmėms finansuoti</t>
  </si>
  <si>
    <t>koordinuotai teikiamų paslaugų vaikams nuo gimimo iki 18 metų (turintiems didelių ir labai didelių specialiųjų ugdymosi poreikių iki 21 metų) ir vaiko atstovams koordinavimui finansuoti</t>
  </si>
  <si>
    <t>neformaliojo vaikų švietimo įvairovei, prieinamumui ir kokybei didinti</t>
  </si>
  <si>
    <t xml:space="preserve">civilinei saugai </t>
  </si>
  <si>
    <t>gyvenamosios vietos deklaravimo duomenų ir gyvenamosios vietos nedeklaravusių asmenų apskaitos duomenims tvarkyti</t>
  </si>
  <si>
    <t>žemės ūkio funkcijoms atlikti, iš jų</t>
  </si>
  <si>
    <t>5.3.11.</t>
  </si>
  <si>
    <t>5.3.12.</t>
  </si>
  <si>
    <t>5.3.14.</t>
  </si>
  <si>
    <t xml:space="preserve">1. </t>
  </si>
  <si>
    <t xml:space="preserve">ASIGNAVIMAI IŠ NEPANAUDOTŲ SAVIVALDYBĖS BIUDŽETO LĖŠŲ  </t>
  </si>
  <si>
    <t>KREDITORINIAM ĮSISKOLINIMUI PADENGTI</t>
  </si>
  <si>
    <t>Sklypo, esančio Pramonės g., Kaišiadoryse, pritaikymas gamybinei (komercinei) veiklai</t>
  </si>
  <si>
    <t>VALSTYBĖS BIUDŽETO SPECIALIŲ TIKSLINIŲ IR KITŲ DOTACIJŲ</t>
  </si>
  <si>
    <t>ASIGNAVIMAI IŠ SAVIVALDYBĖS BIUDŽETO PROGNOZUOJAMŲ PAJAMŲ</t>
  </si>
  <si>
    <t>iš jų GPM, mokamas už pajamas, gautas iš veiklos, kuria verčiamasi turint verslo liudijimą</t>
  </si>
  <si>
    <t>tūkst. Eur</t>
  </si>
  <si>
    <t>didinti darbo užmokestį socialinių paslaugų įstaigų ir socialinių paslaugų srities darbuotojams</t>
  </si>
  <si>
    <t>organizuoti būsto ir jo aplinkos pritaikymą neįgaliesiems</t>
  </si>
  <si>
    <t>5.3.19.</t>
  </si>
  <si>
    <t>5.3.20.</t>
  </si>
  <si>
    <t>asmeninei pagalbai teikti</t>
  </si>
  <si>
    <t>asmeninei pagalbai administruoti</t>
  </si>
  <si>
    <t>asmeninei pagalbai teikti ir administruoti</t>
  </si>
  <si>
    <t>valstybei nuosavybės teise priklausančių melioracijos ir hidrotechnikos statinių valdymui ir naudojimui patikėjimo teise užtikrinti, iš jų</t>
  </si>
  <si>
    <t>valstybei nuosavybės teise priklausančių melioracijos ir hidrotechnikos statinių valdymui ir naudojimui patikėjimo teise užtikrinti</t>
  </si>
  <si>
    <t>5.3.21.</t>
  </si>
  <si>
    <t>5.3.22.</t>
  </si>
  <si>
    <t>5.3.23.</t>
  </si>
  <si>
    <t>5.3.24.</t>
  </si>
  <si>
    <t>2.21.</t>
  </si>
  <si>
    <t>2.22.</t>
  </si>
  <si>
    <t>5.3.25.</t>
  </si>
  <si>
    <t>5.3.26.</t>
  </si>
  <si>
    <t>2.23.</t>
  </si>
  <si>
    <t>2.24.</t>
  </si>
  <si>
    <t>2.25.</t>
  </si>
  <si>
    <t>2.26.</t>
  </si>
  <si>
    <t>Dividendai ir kitos pelno įmokos</t>
  </si>
  <si>
    <t>VĮ pelno įmokos</t>
  </si>
  <si>
    <t>2.1.2.1.</t>
  </si>
  <si>
    <t>2.1.2.2.</t>
  </si>
  <si>
    <t>iš jų už parduotą socialinį būstą</t>
  </si>
  <si>
    <t>2.27.</t>
  </si>
  <si>
    <t>5.3.27.</t>
  </si>
  <si>
    <t>5.3.28.</t>
  </si>
  <si>
    <t>5.3.29.</t>
  </si>
  <si>
    <t>3.10.</t>
  </si>
  <si>
    <t>5.3.30.</t>
  </si>
  <si>
    <t>Kaišiadorių švietimo ir sporto centro direktorius</t>
  </si>
  <si>
    <t>2.28.</t>
  </si>
  <si>
    <t>vienkartinėms išmokoms įsikurti gyvenamojoje vietoje savivaldybės teritorijoje ir (ar) mėnesinėms kompensacijoms vaiko ugdymo pagal ikimokyklinio ar priešmokyklinio ugdymo programą išlaidoms kompensuoti</t>
  </si>
  <si>
    <t>5.3.31.</t>
  </si>
  <si>
    <t>Kaišiadorių r. Kruonio pagrindinės mokyklos direktorius</t>
  </si>
  <si>
    <t>5.3.32.</t>
  </si>
  <si>
    <t>socialinę riziką patiriančių vaikų ikimokykliniam ugdymui užtikrinti</t>
  </si>
  <si>
    <t>Nr. V17E-</t>
  </si>
  <si>
    <t>pirminės teisinės pagalbos funkcijai atlikti</t>
  </si>
  <si>
    <t>civilinės būklės aktų registravimo funkcijai atlikti</t>
  </si>
  <si>
    <t>gyventojų registro tvarkymo ir duomenų teikimo valstybės registrams funkcijai atlikti</t>
  </si>
  <si>
    <t>archyvinių dokumentų tvarkymo funkcijai atlikti</t>
  </si>
  <si>
    <t>plėtoti psichikos sveikatos stiprinimo, psichosocialinės pagalbos ir savižudybių prevencijos intervencijas</t>
  </si>
  <si>
    <t>būsto nuomos ar išperkamosios būsto nuomos mokesčio daliai kompensuoti</t>
  </si>
  <si>
    <t>socialinėms išmokoms ir kompensacijoms mokėti, skirtos paramai mirties atveju užtikrinti</t>
  </si>
  <si>
    <t>socialinei paramai mokiniams teikti</t>
  </si>
  <si>
    <t>priešgaisrinės saugos funkcijai</t>
  </si>
  <si>
    <t>priešgaisrinei saugos funkcijai</t>
  </si>
  <si>
    <t>socialinėms išmokoms ir kompensacijoms skaičiuoti ir mokėti lėšų, skirtų kompensacijų Nepriklausomybės gynėjams, nukentėjusiems nuo 1991 m. sausio 11–13 d. ir po to vykdytos SSRS agresijos, bei jų šeimoms mokėjimui užtikrinti</t>
  </si>
  <si>
    <t>saugaus duomenų perdavimo kanalų priežiūrai užtikrinti</t>
  </si>
  <si>
    <t>savivaldybių erdvinių duomenų rinkinio tvarkymo funkcijai atlikti</t>
  </si>
  <si>
    <t>bendruomeninių šeimos namų funkcijų vykdymas</t>
  </si>
  <si>
    <t>2.1.5.</t>
  </si>
  <si>
    <t>Pajamos iš infrastruktūros plėtros įmokų</t>
  </si>
  <si>
    <t>Savivaldybės administracijos direktorius (paskolų, dotacijų grąžinimas ir palūkanų mokėjimas)</t>
  </si>
  <si>
    <t>akredituotai socialinei reabilitacijai neįgaliesiems bendruomenėje organizuoti, teikti ir administruoti</t>
  </si>
  <si>
    <t>socialinėms išmokoms ir kompensacijoms mokėti, skirtos paramai mirties atveju užtikrinti, iš jų</t>
  </si>
  <si>
    <t>kompensacijoms už būsto suteikimą užsieniečiams, pasitraukusiems iš Ukrainos dėl Rusijos Federacijos karinių veiksmų Ukrainoje, finansuoti</t>
  </si>
  <si>
    <t>Kaišiadorių bendrųjų funkcijų tarnybos direktorius</t>
  </si>
  <si>
    <t>Kaišiadorių rajono savivaldybės tarybos 2024 m. sausio 25 d. sprendimu Nr. V17E-</t>
  </si>
  <si>
    <t>KAIŠIADORIŲ RAJONO SAVIVALDYBĖS 2024 METŲ BIUDŽETO PAJAMOS</t>
  </si>
  <si>
    <t>2024 m. sausio 25 d. sprendimu Nr. V17E-</t>
  </si>
  <si>
    <t>KAIŠIADORIŲ RAJONO SAVIVALDYBĖS 2024 METŲ BIUDŽETE NUMATYTOS</t>
  </si>
  <si>
    <t>KAIŠIADORIŲ RAJONO SAVIVALDYBĖS 2024 METŲ BIUDŽETE NUMATYTI</t>
  </si>
  <si>
    <t>Savivaldybės valdymo programa</t>
  </si>
  <si>
    <t>Sveikatos ir socialinės apsaugos programa</t>
  </si>
  <si>
    <t>1.18.</t>
  </si>
  <si>
    <t>1.19.</t>
  </si>
  <si>
    <t>1.20.</t>
  </si>
  <si>
    <t>1.21.</t>
  </si>
  <si>
    <t>1.22.</t>
  </si>
  <si>
    <t>1.23.</t>
  </si>
  <si>
    <t>1.24.</t>
  </si>
  <si>
    <t>Iš viso pajamų įmokų</t>
  </si>
  <si>
    <t xml:space="preserve">2024 m. sausio 25 d. sprendimu </t>
  </si>
  <si>
    <t>KAIŠIADORIŲ RAJONO SAVIVALDYBĖS 2024 METŲ BIUDŽETO ASIGNAVIMAI</t>
  </si>
  <si>
    <t xml:space="preserve">3. </t>
  </si>
  <si>
    <t xml:space="preserve">3.1. </t>
  </si>
  <si>
    <t>Investicijų, ūkio ir teritorijų planavimo programa</t>
  </si>
  <si>
    <t xml:space="preserve">KAIŠIADORIŲ RAJONO SAVIVALDYBĖS 2024 METŲ BIUDŽETE NUMATYTI ASIGNAVIMAI IŠ SKOLINTŲ LĖŠŲ </t>
  </si>
  <si>
    <t>Žemės ūkio ir aplinkos apsaugos programa</t>
  </si>
  <si>
    <t>Savivaldybės administracijos direktorius (Savivaldybės mero rezervas)</t>
  </si>
  <si>
    <t>Švietimo, kultūros ir sporto programa</t>
  </si>
  <si>
    <t xml:space="preserve">KAIŠIADORIŲ RAJONO SAVIVALDYBĖS 2024 METŲ BIUDŽETE NUMATYTI </t>
  </si>
  <si>
    <t>Kaišiadorių šventosios Faustinos ugdymo centro direktorius</t>
  </si>
  <si>
    <t>KAIŠIADORIŲ RAJONO SAVIVALDYBĖS 2024 METŲ BIUDŽETE NUMATYTI ASIGNAVIMAI</t>
  </si>
  <si>
    <t>1.25.</t>
  </si>
  <si>
    <t>1.26.</t>
  </si>
  <si>
    <t>1.27.</t>
  </si>
  <si>
    <t>1.28.</t>
  </si>
  <si>
    <t>1.29.</t>
  </si>
  <si>
    <t>1.30.</t>
  </si>
  <si>
    <t>1.31.</t>
  </si>
  <si>
    <t>1.32.</t>
  </si>
  <si>
    <t>1.33.</t>
  </si>
  <si>
    <t xml:space="preserve">Kaišiadorių muziejaus direktorius </t>
  </si>
  <si>
    <t>1.34.</t>
  </si>
  <si>
    <t>3.11.</t>
  </si>
  <si>
    <t>3.12.</t>
  </si>
  <si>
    <t>3.13.</t>
  </si>
  <si>
    <t>3.14.</t>
  </si>
  <si>
    <t>3.15.</t>
  </si>
  <si>
    <t>3.16.</t>
  </si>
  <si>
    <t>3.17.</t>
  </si>
  <si>
    <t>3.18.</t>
  </si>
  <si>
    <t>3.19.</t>
  </si>
  <si>
    <t>3.20.</t>
  </si>
  <si>
    <t>1.35.</t>
  </si>
  <si>
    <t>1.36.</t>
  </si>
  <si>
    <t>1.37.</t>
  </si>
  <si>
    <t>1.38.</t>
  </si>
  <si>
    <t>1.39.</t>
  </si>
  <si>
    <t>1.40.</t>
  </si>
  <si>
    <t>1.41.</t>
  </si>
  <si>
    <t>1.42.</t>
  </si>
  <si>
    <t>1.43.</t>
  </si>
  <si>
    <t>1.44.</t>
  </si>
  <si>
    <t>1.45.</t>
  </si>
  <si>
    <t>1.46.</t>
  </si>
  <si>
    <t>Žemės ūkio ir aplinkos apsaugos  programa</t>
  </si>
  <si>
    <t>3.21.</t>
  </si>
  <si>
    <t>3.22.</t>
  </si>
  <si>
    <t>3.23.</t>
  </si>
  <si>
    <t xml:space="preserve">5. </t>
  </si>
  <si>
    <t>5.4.</t>
  </si>
  <si>
    <t>5.5.</t>
  </si>
  <si>
    <t>5.6.</t>
  </si>
  <si>
    <t>5.7.</t>
  </si>
  <si>
    <t>5.8.</t>
  </si>
  <si>
    <t>5.9.</t>
  </si>
  <si>
    <t>5.10.</t>
  </si>
  <si>
    <t>5.11.</t>
  </si>
  <si>
    <t>5.12.</t>
  </si>
  <si>
    <t>savivaldybėms priskirtos valstybinės žemės ir kito valstybės turto valdymui, naudojimui ir disponavimui juo patikėjimo teise užtikrinti</t>
  </si>
  <si>
    <t>savivaldybėms priskirtos ir perduotos valstybinės žemės miestų ir miestelių administracinėse ribose valdymui, naudojimui ir disponavimui ja patikėjimo teise užtikrinti</t>
  </si>
  <si>
    <t xml:space="preserve">KAIŠIADORIŲ RAJONO SAVIVALDYBĖS 2024 METŲ BIUDŽETE NUMATYTI ASIGNAVIMAI IŠ </t>
  </si>
  <si>
    <t>civilinei saugai</t>
  </si>
  <si>
    <t>4</t>
  </si>
  <si>
    <t xml:space="preserve">Žemės ūkio ir aplinkos apsaugos programa </t>
  </si>
  <si>
    <t xml:space="preserve">2. </t>
  </si>
  <si>
    <t xml:space="preserve">2.1 </t>
  </si>
  <si>
    <t>2.3</t>
  </si>
  <si>
    <t>3.3</t>
  </si>
  <si>
    <t>Savivaldybės administracijos direktorius (SL)</t>
  </si>
  <si>
    <t xml:space="preserve">5.3.13. </t>
  </si>
  <si>
    <t>5.3.15.</t>
  </si>
  <si>
    <t>Savivaldybės administracijos direktorius (KIL)</t>
  </si>
  <si>
    <t>3.24.</t>
  </si>
  <si>
    <t>3.25.</t>
  </si>
  <si>
    <t>3.26.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</si>
</sst>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7" x14ac:knownFonts="1">
    <font>
      <sz val="10"/>
      <name val="Arial"/>
    </font>
    <font>
      <b/>
      <sz val="12"/>
      <name val="Times New Roman"/>
      <family val="1"/>
    </font>
    <font>
      <sz val="12"/>
      <name val="Times New Roman"/>
      <family val="1"/>
      <charset val="186"/>
    </font>
    <font>
      <b/>
      <sz val="12"/>
      <name val="Times New Roman"/>
      <family val="1"/>
      <charset val="186"/>
    </font>
    <font>
      <sz val="12"/>
      <name val="Times New Roman"/>
      <family val="1"/>
    </font>
    <font>
      <sz val="11"/>
      <name val="Times New Roman"/>
      <family val="1"/>
    </font>
    <font>
      <sz val="12"/>
      <color indexed="10"/>
      <name val="Times New Roman"/>
      <family val="1"/>
      <charset val="186"/>
    </font>
    <font>
      <sz val="11"/>
      <color indexed="8"/>
      <name val="Calibri"/>
      <family val="2"/>
    </font>
    <font>
      <sz val="11"/>
      <color indexed="8"/>
      <name val="Calibri"/>
      <family val="2"/>
      <charset val="186"/>
    </font>
    <font>
      <sz val="8"/>
      <name val="Arial"/>
      <family val="2"/>
      <charset val="186"/>
    </font>
    <font>
      <b/>
      <sz val="10"/>
      <name val="Arial"/>
      <family val="2"/>
      <charset val="186"/>
    </font>
    <font>
      <sz val="8"/>
      <name val="Arial"/>
      <family val="2"/>
      <charset val="186"/>
    </font>
    <font>
      <i/>
      <sz val="11"/>
      <name val="Times New Roman"/>
      <family val="1"/>
      <charset val="186"/>
    </font>
    <font>
      <i/>
      <sz val="12"/>
      <name val="Times New Roman"/>
      <family val="1"/>
      <charset val="186"/>
    </font>
    <font>
      <sz val="12"/>
      <color theme="1"/>
      <name val="Times New Roman"/>
      <family val="1"/>
      <charset val="186"/>
    </font>
    <font>
      <sz val="12"/>
      <color rgb="FF000000"/>
      <name val="Times New Roman"/>
      <family val="1"/>
      <charset val="186"/>
    </font>
    <font>
      <sz val="12"/>
      <color rgb="FFFF0000"/>
      <name val="Times New Roman"/>
      <family val="1"/>
      <charset val="186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</borders>
  <cellStyleXfs count="3">
    <xf numFmtId="0" fontId="0" fillId="0" borderId="0"/>
    <xf numFmtId="0" fontId="8" fillId="0" borderId="0"/>
    <xf numFmtId="0" fontId="7" fillId="0" borderId="0"/>
  </cellStyleXfs>
  <cellXfs count="325">
    <xf numFmtId="0" fontId="0" fillId="0" borderId="0" xfId="0"/>
    <xf numFmtId="0" fontId="2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justify"/>
    </xf>
    <xf numFmtId="0" fontId="4" fillId="0" borderId="0" xfId="0" applyFont="1"/>
    <xf numFmtId="1" fontId="4" fillId="0" borderId="0" xfId="0" applyNumberFormat="1" applyFont="1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1" fontId="2" fillId="0" borderId="0" xfId="0" applyNumberFormat="1" applyFont="1"/>
    <xf numFmtId="0" fontId="2" fillId="0" borderId="1" xfId="0" applyFont="1" applyBorder="1" applyAlignment="1">
      <alignment horizontal="justify"/>
    </xf>
    <xf numFmtId="0" fontId="3" fillId="0" borderId="0" xfId="0" applyFont="1" applyAlignment="1">
      <alignment horizontal="center"/>
    </xf>
    <xf numFmtId="0" fontId="3" fillId="0" borderId="3" xfId="0" applyFont="1" applyBorder="1" applyAlignment="1">
      <alignment horizontal="right"/>
    </xf>
    <xf numFmtId="0" fontId="3" fillId="0" borderId="0" xfId="0" applyFont="1"/>
    <xf numFmtId="1" fontId="2" fillId="0" borderId="0" xfId="0" applyNumberFormat="1" applyFont="1" applyAlignment="1">
      <alignment horizontal="left"/>
    </xf>
    <xf numFmtId="1" fontId="3" fillId="0" borderId="0" xfId="0" applyNumberFormat="1" applyFont="1"/>
    <xf numFmtId="0" fontId="5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justify" vertic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/>
    <xf numFmtId="1" fontId="3" fillId="0" borderId="0" xfId="0" applyNumberFormat="1" applyFont="1" applyAlignment="1">
      <alignment horizontal="center"/>
    </xf>
    <xf numFmtId="0" fontId="2" fillId="0" borderId="1" xfId="0" applyFont="1" applyBorder="1"/>
    <xf numFmtId="2" fontId="2" fillId="0" borderId="0" xfId="0" applyNumberFormat="1" applyFont="1" applyAlignment="1">
      <alignment horizontal="center"/>
    </xf>
    <xf numFmtId="0" fontId="3" fillId="0" borderId="1" xfId="0" applyFont="1" applyBorder="1" applyAlignment="1">
      <alignment horizontal="justify"/>
    </xf>
    <xf numFmtId="49" fontId="2" fillId="0" borderId="1" xfId="0" applyNumberFormat="1" applyFont="1" applyBorder="1"/>
    <xf numFmtId="49" fontId="3" fillId="2" borderId="1" xfId="0" applyNumberFormat="1" applyFont="1" applyFill="1" applyBorder="1"/>
    <xf numFmtId="49" fontId="3" fillId="0" borderId="1" xfId="0" applyNumberFormat="1" applyFont="1" applyBorder="1" applyAlignment="1">
      <alignment horizontal="justify"/>
    </xf>
    <xf numFmtId="49" fontId="2" fillId="0" borderId="1" xfId="0" applyNumberFormat="1" applyFont="1" applyBorder="1" applyAlignment="1">
      <alignment horizontal="justify"/>
    </xf>
    <xf numFmtId="0" fontId="2" fillId="0" borderId="4" xfId="0" applyFont="1" applyBorder="1"/>
    <xf numFmtId="0" fontId="2" fillId="0" borderId="4" xfId="0" applyFont="1" applyBorder="1" applyAlignment="1">
      <alignment horizontal="justify" vertical="center"/>
    </xf>
    <xf numFmtId="49" fontId="3" fillId="0" borderId="1" xfId="0" applyNumberFormat="1" applyFont="1" applyBorder="1"/>
    <xf numFmtId="0" fontId="2" fillId="0" borderId="4" xfId="0" applyFont="1" applyBorder="1" applyAlignment="1">
      <alignment horizontal="justify"/>
    </xf>
    <xf numFmtId="0" fontId="2" fillId="0" borderId="6" xfId="0" applyFont="1" applyBorder="1" applyAlignment="1">
      <alignment horizontal="justify"/>
    </xf>
    <xf numFmtId="0" fontId="2" fillId="0" borderId="2" xfId="0" applyFont="1" applyBorder="1"/>
    <xf numFmtId="1" fontId="2" fillId="0" borderId="1" xfId="0" applyNumberFormat="1" applyFont="1" applyBorder="1" applyAlignment="1">
      <alignment horizontal="left"/>
    </xf>
    <xf numFmtId="0" fontId="3" fillId="2" borderId="4" xfId="0" applyFont="1" applyFill="1" applyBorder="1"/>
    <xf numFmtId="0" fontId="3" fillId="2" borderId="2" xfId="0" applyFont="1" applyFill="1" applyBorder="1"/>
    <xf numFmtId="2" fontId="3" fillId="0" borderId="0" xfId="0" applyNumberFormat="1" applyFont="1"/>
    <xf numFmtId="0" fontId="2" fillId="0" borderId="9" xfId="0" applyFont="1" applyBorder="1" applyAlignment="1">
      <alignment horizontal="justify" vertical="center"/>
    </xf>
    <xf numFmtId="0" fontId="3" fillId="2" borderId="1" xfId="0" applyFont="1" applyFill="1" applyBorder="1" applyAlignment="1">
      <alignment horizontal="center"/>
    </xf>
    <xf numFmtId="0" fontId="3" fillId="0" borderId="5" xfId="0" applyFont="1" applyBorder="1" applyAlignment="1">
      <alignment vertical="center"/>
    </xf>
    <xf numFmtId="0" fontId="3" fillId="3" borderId="2" xfId="0" applyFont="1" applyFill="1" applyBorder="1"/>
    <xf numFmtId="164" fontId="2" fillId="0" borderId="1" xfId="0" applyNumberFormat="1" applyFont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164" fontId="3" fillId="3" borderId="1" xfId="0" applyNumberFormat="1" applyFont="1" applyFill="1" applyBorder="1" applyAlignment="1">
      <alignment horizontal="center"/>
    </xf>
    <xf numFmtId="164" fontId="2" fillId="0" borderId="0" xfId="0" applyNumberFormat="1" applyFont="1"/>
    <xf numFmtId="164" fontId="4" fillId="0" borderId="0" xfId="0" applyNumberFormat="1" applyFont="1"/>
    <xf numFmtId="164" fontId="2" fillId="0" borderId="5" xfId="0" applyNumberFormat="1" applyFont="1" applyBorder="1" applyAlignment="1">
      <alignment horizontal="center"/>
    </xf>
    <xf numFmtId="164" fontId="2" fillId="0" borderId="0" xfId="0" applyNumberFormat="1" applyFont="1" applyAlignment="1">
      <alignment horizontal="center"/>
    </xf>
    <xf numFmtId="0" fontId="2" fillId="0" borderId="3" xfId="0" applyFont="1" applyBorder="1" applyAlignment="1">
      <alignment horizontal="center"/>
    </xf>
    <xf numFmtId="49" fontId="3" fillId="0" borderId="1" xfId="0" applyNumberFormat="1" applyFont="1" applyBorder="1" applyProtection="1">
      <protection locked="0"/>
    </xf>
    <xf numFmtId="164" fontId="3" fillId="3" borderId="1" xfId="0" applyNumberFormat="1" applyFont="1" applyFill="1" applyBorder="1" applyAlignment="1">
      <alignment horizontal="right" vertical="center"/>
    </xf>
    <xf numFmtId="164" fontId="3" fillId="0" borderId="0" xfId="0" applyNumberFormat="1" applyFont="1" applyAlignment="1">
      <alignment horizontal="center"/>
    </xf>
    <xf numFmtId="0" fontId="3" fillId="2" borderId="1" xfId="0" applyFont="1" applyFill="1" applyBorder="1"/>
    <xf numFmtId="164" fontId="3" fillId="2" borderId="4" xfId="0" applyNumberFormat="1" applyFont="1" applyFill="1" applyBorder="1" applyAlignment="1">
      <alignment horizontal="center"/>
    </xf>
    <xf numFmtId="0" fontId="3" fillId="3" borderId="4" xfId="0" applyFont="1" applyFill="1" applyBorder="1"/>
    <xf numFmtId="0" fontId="2" fillId="0" borderId="9" xfId="0" applyFont="1" applyBorder="1" applyAlignment="1">
      <alignment horizontal="justify"/>
    </xf>
    <xf numFmtId="164" fontId="3" fillId="2" borderId="1" xfId="0" applyNumberFormat="1" applyFont="1" applyFill="1" applyBorder="1" applyAlignment="1">
      <alignment horizontal="left"/>
    </xf>
    <xf numFmtId="2" fontId="3" fillId="0" borderId="0" xfId="0" applyNumberFormat="1" applyFont="1" applyAlignment="1">
      <alignment horizontal="center"/>
    </xf>
    <xf numFmtId="49" fontId="2" fillId="0" borderId="0" xfId="0" applyNumberFormat="1" applyFont="1"/>
    <xf numFmtId="0" fontId="3" fillId="3" borderId="1" xfId="0" applyFont="1" applyFill="1" applyBorder="1" applyAlignment="1">
      <alignment horizontal="left"/>
    </xf>
    <xf numFmtId="164" fontId="1" fillId="2" borderId="1" xfId="0" applyNumberFormat="1" applyFont="1" applyFill="1" applyBorder="1" applyAlignment="1">
      <alignment horizontal="left"/>
    </xf>
    <xf numFmtId="0" fontId="3" fillId="0" borderId="0" xfId="0" applyFont="1" applyAlignment="1">
      <alignment horizontal="left"/>
    </xf>
    <xf numFmtId="0" fontId="3" fillId="0" borderId="3" xfId="0" applyFont="1" applyBorder="1" applyAlignment="1">
      <alignment horizontal="left"/>
    </xf>
    <xf numFmtId="49" fontId="2" fillId="2" borderId="1" xfId="0" applyNumberFormat="1" applyFont="1" applyFill="1" applyBorder="1"/>
    <xf numFmtId="0" fontId="2" fillId="0" borderId="3" xfId="0" applyFont="1" applyBorder="1" applyAlignment="1">
      <alignment horizontal="right"/>
    </xf>
    <xf numFmtId="49" fontId="3" fillId="0" borderId="5" xfId="0" applyNumberFormat="1" applyFont="1" applyBorder="1" applyAlignment="1">
      <alignment horizontal="left"/>
    </xf>
    <xf numFmtId="49" fontId="3" fillId="0" borderId="2" xfId="0" applyNumberFormat="1" applyFont="1" applyBorder="1" applyAlignment="1">
      <alignment horizontal="left"/>
    </xf>
    <xf numFmtId="164" fontId="3" fillId="0" borderId="10" xfId="0" applyNumberFormat="1" applyFont="1" applyBorder="1" applyAlignment="1">
      <alignment horizontal="center"/>
    </xf>
    <xf numFmtId="164" fontId="6" fillId="0" borderId="5" xfId="0" applyNumberFormat="1" applyFont="1" applyBorder="1" applyAlignment="1">
      <alignment horizontal="center"/>
    </xf>
    <xf numFmtId="0" fontId="10" fillId="0" borderId="0" xfId="0" applyFont="1"/>
    <xf numFmtId="0" fontId="3" fillId="0" borderId="11" xfId="0" applyFont="1" applyBorder="1" applyAlignment="1">
      <alignment horizontal="justify"/>
    </xf>
    <xf numFmtId="2" fontId="2" fillId="0" borderId="0" xfId="0" applyNumberFormat="1" applyFont="1"/>
    <xf numFmtId="0" fontId="2" fillId="0" borderId="0" xfId="0" applyFont="1" applyProtection="1">
      <protection locked="0"/>
    </xf>
    <xf numFmtId="0" fontId="2" fillId="0" borderId="2" xfId="0" applyFont="1" applyBorder="1" applyAlignment="1">
      <alignment horizontal="justify"/>
    </xf>
    <xf numFmtId="49" fontId="2" fillId="0" borderId="1" xfId="0" applyNumberFormat="1" applyFont="1" applyBorder="1" applyProtection="1">
      <protection locked="0"/>
    </xf>
    <xf numFmtId="1" fontId="2" fillId="0" borderId="2" xfId="0" applyNumberFormat="1" applyFont="1" applyBorder="1" applyAlignment="1">
      <alignment horizontal="justify"/>
    </xf>
    <xf numFmtId="1" fontId="3" fillId="2" borderId="2" xfId="0" applyNumberFormat="1" applyFont="1" applyFill="1" applyBorder="1"/>
    <xf numFmtId="1" fontId="2" fillId="0" borderId="2" xfId="0" applyNumberFormat="1" applyFont="1" applyBorder="1"/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justify" vertical="center"/>
    </xf>
    <xf numFmtId="2" fontId="2" fillId="0" borderId="0" xfId="0" applyNumberFormat="1" applyFont="1" applyAlignment="1">
      <alignment horizontal="left"/>
    </xf>
    <xf numFmtId="0" fontId="3" fillId="3" borderId="4" xfId="0" applyFont="1" applyFill="1" applyBorder="1" applyAlignment="1">
      <alignment horizontal="justify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justify" vertical="center"/>
    </xf>
    <xf numFmtId="2" fontId="10" fillId="0" borderId="0" xfId="0" applyNumberFormat="1" applyFont="1"/>
    <xf numFmtId="0" fontId="2" fillId="0" borderId="4" xfId="2" applyFont="1" applyBorder="1" applyAlignment="1">
      <alignment horizontal="justify"/>
    </xf>
    <xf numFmtId="164" fontId="3" fillId="0" borderId="0" xfId="0" applyNumberFormat="1" applyFont="1"/>
    <xf numFmtId="164" fontId="2" fillId="2" borderId="1" xfId="0" applyNumberFormat="1" applyFont="1" applyFill="1" applyBorder="1" applyAlignment="1">
      <alignment horizontal="center"/>
    </xf>
    <xf numFmtId="2" fontId="0" fillId="0" borderId="0" xfId="0" applyNumberFormat="1"/>
    <xf numFmtId="0" fontId="2" fillId="0" borderId="3" xfId="0" applyFont="1" applyBorder="1" applyAlignment="1">
      <alignment horizontal="justify"/>
    </xf>
    <xf numFmtId="164" fontId="3" fillId="0" borderId="5" xfId="0" applyNumberFormat="1" applyFont="1" applyBorder="1" applyAlignment="1">
      <alignment horizontal="center"/>
    </xf>
    <xf numFmtId="164" fontId="4" fillId="0" borderId="1" xfId="0" applyNumberFormat="1" applyFont="1" applyBorder="1" applyAlignment="1">
      <alignment horizontal="center"/>
    </xf>
    <xf numFmtId="164" fontId="1" fillId="2" borderId="1" xfId="0" applyNumberFormat="1" applyFont="1" applyFill="1" applyBorder="1" applyAlignment="1">
      <alignment horizontal="center"/>
    </xf>
    <xf numFmtId="164" fontId="4" fillId="0" borderId="11" xfId="0" applyNumberFormat="1" applyFont="1" applyBorder="1" applyAlignment="1">
      <alignment horizontal="center"/>
    </xf>
    <xf numFmtId="164" fontId="1" fillId="3" borderId="5" xfId="0" applyNumberFormat="1" applyFont="1" applyFill="1" applyBorder="1" applyAlignment="1">
      <alignment horizontal="center"/>
    </xf>
    <xf numFmtId="164" fontId="1" fillId="3" borderId="1" xfId="0" applyNumberFormat="1" applyFont="1" applyFill="1" applyBorder="1" applyAlignment="1">
      <alignment horizontal="center"/>
    </xf>
    <xf numFmtId="164" fontId="4" fillId="0" borderId="10" xfId="0" applyNumberFormat="1" applyFont="1" applyBorder="1" applyAlignment="1">
      <alignment horizontal="left"/>
    </xf>
    <xf numFmtId="49" fontId="3" fillId="0" borderId="1" xfId="0" applyNumberFormat="1" applyFont="1" applyBorder="1" applyAlignment="1">
      <alignment horizontal="center"/>
    </xf>
    <xf numFmtId="49" fontId="2" fillId="0" borderId="1" xfId="0" applyNumberFormat="1" applyFont="1" applyBorder="1" applyAlignment="1">
      <alignment horizontal="center"/>
    </xf>
    <xf numFmtId="49" fontId="3" fillId="2" borderId="1" xfId="0" applyNumberFormat="1" applyFont="1" applyFill="1" applyBorder="1" applyAlignment="1">
      <alignment horizontal="center"/>
    </xf>
    <xf numFmtId="49" fontId="2" fillId="2" borderId="1" xfId="0" applyNumberFormat="1" applyFont="1" applyFill="1" applyBorder="1" applyAlignment="1">
      <alignment horizontal="center"/>
    </xf>
    <xf numFmtId="0" fontId="2" fillId="0" borderId="10" xfId="0" applyFont="1" applyBorder="1" applyAlignment="1">
      <alignment horizontal="left" vertical="center"/>
    </xf>
    <xf numFmtId="16" fontId="2" fillId="0" borderId="1" xfId="0" applyNumberFormat="1" applyFont="1" applyBorder="1"/>
    <xf numFmtId="164" fontId="2" fillId="4" borderId="1" xfId="0" applyNumberFormat="1" applyFont="1" applyFill="1" applyBorder="1" applyAlignment="1">
      <alignment horizontal="center"/>
    </xf>
    <xf numFmtId="164" fontId="2" fillId="0" borderId="10" xfId="0" applyNumberFormat="1" applyFont="1" applyBorder="1" applyAlignment="1">
      <alignment horizontal="center"/>
    </xf>
    <xf numFmtId="0" fontId="2" fillId="0" borderId="1" xfId="0" applyFont="1" applyBorder="1" applyAlignment="1">
      <alignment wrapText="1"/>
    </xf>
    <xf numFmtId="164" fontId="2" fillId="5" borderId="1" xfId="0" applyNumberFormat="1" applyFont="1" applyFill="1" applyBorder="1" applyAlignment="1">
      <alignment horizontal="center"/>
    </xf>
    <xf numFmtId="164" fontId="3" fillId="5" borderId="1" xfId="0" applyNumberFormat="1" applyFont="1" applyFill="1" applyBorder="1" applyAlignment="1">
      <alignment horizontal="center"/>
    </xf>
    <xf numFmtId="0" fontId="3" fillId="0" borderId="8" xfId="0" applyFont="1" applyBorder="1"/>
    <xf numFmtId="49" fontId="3" fillId="5" borderId="1" xfId="0" applyNumberFormat="1" applyFont="1" applyFill="1" applyBorder="1" applyAlignment="1">
      <alignment horizontal="left"/>
    </xf>
    <xf numFmtId="49" fontId="3" fillId="5" borderId="4" xfId="0" applyNumberFormat="1" applyFont="1" applyFill="1" applyBorder="1" applyAlignment="1">
      <alignment horizontal="justify"/>
    </xf>
    <xf numFmtId="49" fontId="3" fillId="5" borderId="1" xfId="0" applyNumberFormat="1" applyFont="1" applyFill="1" applyBorder="1"/>
    <xf numFmtId="49" fontId="3" fillId="5" borderId="4" xfId="0" applyNumberFormat="1" applyFont="1" applyFill="1" applyBorder="1"/>
    <xf numFmtId="164" fontId="3" fillId="5" borderId="6" xfId="0" applyNumberFormat="1" applyFont="1" applyFill="1" applyBorder="1" applyAlignment="1">
      <alignment horizontal="center"/>
    </xf>
    <xf numFmtId="49" fontId="2" fillId="5" borderId="1" xfId="0" applyNumberFormat="1" applyFont="1" applyFill="1" applyBorder="1"/>
    <xf numFmtId="49" fontId="2" fillId="5" borderId="4" xfId="0" applyNumberFormat="1" applyFont="1" applyFill="1" applyBorder="1"/>
    <xf numFmtId="164" fontId="2" fillId="5" borderId="6" xfId="0" applyNumberFormat="1" applyFont="1" applyFill="1" applyBorder="1" applyAlignment="1">
      <alignment horizontal="center"/>
    </xf>
    <xf numFmtId="49" fontId="3" fillId="0" borderId="1" xfId="0" applyNumberFormat="1" applyFont="1" applyBorder="1" applyAlignment="1">
      <alignment wrapText="1"/>
    </xf>
    <xf numFmtId="164" fontId="3" fillId="5" borderId="10" xfId="0" applyNumberFormat="1" applyFont="1" applyFill="1" applyBorder="1" applyAlignment="1">
      <alignment horizontal="center"/>
    </xf>
    <xf numFmtId="0" fontId="3" fillId="5" borderId="1" xfId="0" applyFont="1" applyFill="1" applyBorder="1"/>
    <xf numFmtId="164" fontId="3" fillId="0" borderId="8" xfId="0" applyNumberFormat="1" applyFont="1" applyBorder="1" applyAlignment="1">
      <alignment horizontal="center"/>
    </xf>
    <xf numFmtId="164" fontId="3" fillId="5" borderId="4" xfId="0" applyNumberFormat="1" applyFont="1" applyFill="1" applyBorder="1" applyAlignment="1">
      <alignment horizontal="center"/>
    </xf>
    <xf numFmtId="0" fontId="2" fillId="0" borderId="3" xfId="0" applyFont="1" applyBorder="1"/>
    <xf numFmtId="164" fontId="2" fillId="0" borderId="3" xfId="0" applyNumberFormat="1" applyFont="1" applyBorder="1" applyAlignment="1">
      <alignment horizontal="center"/>
    </xf>
    <xf numFmtId="0" fontId="0" fillId="0" borderId="3" xfId="0" applyBorder="1"/>
    <xf numFmtId="0" fontId="10" fillId="0" borderId="3" xfId="0" applyFont="1" applyBorder="1"/>
    <xf numFmtId="2" fontId="3" fillId="0" borderId="3" xfId="0" applyNumberFormat="1" applyFont="1" applyBorder="1" applyAlignment="1">
      <alignment horizontal="center"/>
    </xf>
    <xf numFmtId="2" fontId="2" fillId="0" borderId="3" xfId="0" applyNumberFormat="1" applyFont="1" applyBorder="1" applyAlignment="1">
      <alignment horizontal="center"/>
    </xf>
    <xf numFmtId="0" fontId="2" fillId="0" borderId="2" xfId="0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164" fontId="3" fillId="0" borderId="3" xfId="0" applyNumberFormat="1" applyFont="1" applyBorder="1" applyAlignment="1">
      <alignment horizontal="center"/>
    </xf>
    <xf numFmtId="1" fontId="2" fillId="0" borderId="2" xfId="0" applyNumberFormat="1" applyFont="1" applyBorder="1" applyAlignment="1">
      <alignment horizontal="left"/>
    </xf>
    <xf numFmtId="2" fontId="2" fillId="0" borderId="3" xfId="0" applyNumberFormat="1" applyFont="1" applyBorder="1"/>
    <xf numFmtId="0" fontId="4" fillId="0" borderId="3" xfId="0" applyFont="1" applyBorder="1"/>
    <xf numFmtId="1" fontId="4" fillId="0" borderId="3" xfId="0" applyNumberFormat="1" applyFont="1" applyBorder="1"/>
    <xf numFmtId="164" fontId="3" fillId="3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5" borderId="1" xfId="0" applyFont="1" applyFill="1" applyBorder="1"/>
    <xf numFmtId="0" fontId="2" fillId="5" borderId="2" xfId="0" applyFont="1" applyFill="1" applyBorder="1" applyAlignment="1">
      <alignment horizontal="justify"/>
    </xf>
    <xf numFmtId="1" fontId="2" fillId="0" borderId="1" xfId="0" applyNumberFormat="1" applyFont="1" applyBorder="1" applyAlignment="1">
      <alignment wrapText="1"/>
    </xf>
    <xf numFmtId="1" fontId="2" fillId="0" borderId="1" xfId="0" applyNumberFormat="1" applyFont="1" applyBorder="1"/>
    <xf numFmtId="1" fontId="3" fillId="0" borderId="1" xfId="0" applyNumberFormat="1" applyFont="1" applyBorder="1" applyAlignment="1">
      <alignment horizontal="center"/>
    </xf>
    <xf numFmtId="0" fontId="12" fillId="5" borderId="4" xfId="0" applyFont="1" applyFill="1" applyBorder="1" applyAlignment="1">
      <alignment horizontal="right" wrapText="1"/>
    </xf>
    <xf numFmtId="0" fontId="12" fillId="5" borderId="4" xfId="0" applyFont="1" applyFill="1" applyBorder="1" applyAlignment="1">
      <alignment horizontal="right" vertical="center" wrapText="1"/>
    </xf>
    <xf numFmtId="49" fontId="2" fillId="0" borderId="4" xfId="0" applyNumberFormat="1" applyFont="1" applyBorder="1"/>
    <xf numFmtId="164" fontId="2" fillId="0" borderId="6" xfId="0" applyNumberFormat="1" applyFont="1" applyBorder="1" applyAlignment="1">
      <alignment horizontal="center"/>
    </xf>
    <xf numFmtId="164" fontId="2" fillId="0" borderId="11" xfId="0" applyNumberFormat="1" applyFont="1" applyBorder="1" applyAlignment="1">
      <alignment horizontal="center"/>
    </xf>
    <xf numFmtId="164" fontId="2" fillId="0" borderId="1" xfId="0" applyNumberFormat="1" applyFont="1" applyBorder="1" applyAlignment="1">
      <alignment horizontal="center" wrapText="1"/>
    </xf>
    <xf numFmtId="164" fontId="2" fillId="0" borderId="4" xfId="0" applyNumberFormat="1" applyFont="1" applyBorder="1" applyAlignment="1">
      <alignment horizontal="center"/>
    </xf>
    <xf numFmtId="0" fontId="2" fillId="0" borderId="4" xfId="0" applyFont="1" applyBorder="1" applyAlignment="1">
      <alignment horizontal="center" vertical="center"/>
    </xf>
    <xf numFmtId="49" fontId="2" fillId="5" borderId="1" xfId="0" applyNumberFormat="1" applyFont="1" applyFill="1" applyBorder="1" applyAlignment="1">
      <alignment horizontal="left" wrapText="1"/>
    </xf>
    <xf numFmtId="0" fontId="2" fillId="0" borderId="13" xfId="0" applyFont="1" applyBorder="1" applyAlignment="1">
      <alignment horizontal="left" wrapText="1"/>
    </xf>
    <xf numFmtId="49" fontId="2" fillId="0" borderId="1" xfId="0" applyNumberFormat="1" applyFont="1" applyBorder="1" applyAlignment="1">
      <alignment horizontal="left"/>
    </xf>
    <xf numFmtId="49" fontId="2" fillId="0" borderId="1" xfId="0" applyNumberFormat="1" applyFont="1" applyBorder="1" applyAlignment="1">
      <alignment horizontal="left" wrapText="1"/>
    </xf>
    <xf numFmtId="164" fontId="2" fillId="0" borderId="1" xfId="0" applyNumberFormat="1" applyFont="1" applyBorder="1"/>
    <xf numFmtId="0" fontId="2" fillId="0" borderId="3" xfId="0" applyFont="1" applyBorder="1" applyAlignment="1">
      <alignment horizontal="right" wrapText="1"/>
    </xf>
    <xf numFmtId="0" fontId="2" fillId="0" borderId="2" xfId="0" applyFont="1" applyBorder="1" applyAlignment="1">
      <alignment horizontal="right" wrapText="1"/>
    </xf>
    <xf numFmtId="0" fontId="2" fillId="0" borderId="4" xfId="0" applyFont="1" applyBorder="1" applyAlignment="1">
      <alignment horizontal="right" wrapText="1"/>
    </xf>
    <xf numFmtId="49" fontId="2" fillId="0" borderId="1" xfId="0" applyNumberFormat="1" applyFont="1" applyBorder="1" applyAlignment="1">
      <alignment horizontal="right" wrapText="1"/>
    </xf>
    <xf numFmtId="49" fontId="2" fillId="5" borderId="1" xfId="0" applyNumberFormat="1" applyFont="1" applyFill="1" applyBorder="1" applyAlignment="1">
      <alignment horizontal="right" wrapText="1"/>
    </xf>
    <xf numFmtId="0" fontId="2" fillId="5" borderId="4" xfId="0" applyFont="1" applyFill="1" applyBorder="1" applyAlignment="1">
      <alignment horizontal="right" vertical="center" wrapText="1"/>
    </xf>
    <xf numFmtId="0" fontId="2" fillId="0" borderId="4" xfId="0" applyFont="1" applyBorder="1" applyAlignment="1">
      <alignment horizontal="right" vertical="center" wrapText="1"/>
    </xf>
    <xf numFmtId="164" fontId="12" fillId="5" borderId="1" xfId="0" applyNumberFormat="1" applyFont="1" applyFill="1" applyBorder="1" applyAlignment="1">
      <alignment horizontal="center"/>
    </xf>
    <xf numFmtId="0" fontId="13" fillId="0" borderId="4" xfId="0" applyFont="1" applyBorder="1" applyAlignment="1">
      <alignment horizontal="right" wrapText="1"/>
    </xf>
    <xf numFmtId="164" fontId="14" fillId="0" borderId="10" xfId="0" applyNumberFormat="1" applyFont="1" applyBorder="1" applyAlignment="1">
      <alignment horizontal="center"/>
    </xf>
    <xf numFmtId="1" fontId="3" fillId="2" borderId="1" xfId="0" applyNumberFormat="1" applyFont="1" applyFill="1" applyBorder="1" applyAlignment="1">
      <alignment horizontal="left"/>
    </xf>
    <xf numFmtId="0" fontId="3" fillId="0" borderId="1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0" xfId="0" applyFont="1" applyAlignment="1">
      <alignment horizontal="right"/>
    </xf>
    <xf numFmtId="0" fontId="3" fillId="0" borderId="10" xfId="0" applyFont="1" applyBorder="1" applyAlignment="1" applyProtection="1">
      <alignment horizontal="center" vertical="center"/>
      <protection locked="0"/>
    </xf>
    <xf numFmtId="164" fontId="4" fillId="0" borderId="1" xfId="0" applyNumberFormat="1" applyFont="1" applyBorder="1" applyAlignment="1" applyProtection="1">
      <alignment horizontal="center"/>
      <protection locked="0"/>
    </xf>
    <xf numFmtId="2" fontId="2" fillId="0" borderId="0" xfId="0" applyNumberFormat="1" applyFont="1" applyAlignment="1">
      <alignment horizontal="right"/>
    </xf>
    <xf numFmtId="0" fontId="2" fillId="0" borderId="10" xfId="0" applyFont="1" applyBorder="1" applyAlignment="1" applyProtection="1">
      <alignment vertical="center" wrapText="1"/>
      <protection locked="0"/>
    </xf>
    <xf numFmtId="164" fontId="3" fillId="0" borderId="4" xfId="0" applyNumberFormat="1" applyFont="1" applyBorder="1" applyAlignment="1">
      <alignment horizontal="center"/>
    </xf>
    <xf numFmtId="0" fontId="2" fillId="0" borderId="5" xfId="0" applyFont="1" applyBorder="1" applyAlignment="1">
      <alignment wrapText="1"/>
    </xf>
    <xf numFmtId="0" fontId="2" fillId="0" borderId="10" xfId="0" applyFont="1" applyBorder="1" applyAlignment="1" applyProtection="1">
      <alignment horizontal="center" vertical="center"/>
      <protection locked="0"/>
    </xf>
    <xf numFmtId="164" fontId="2" fillId="0" borderId="0" xfId="0" applyNumberFormat="1" applyFont="1" applyAlignment="1">
      <alignment horizontal="right"/>
    </xf>
    <xf numFmtId="0" fontId="13" fillId="0" borderId="1" xfId="0" applyFont="1" applyBorder="1" applyAlignment="1">
      <alignment horizontal="justify"/>
    </xf>
    <xf numFmtId="164" fontId="13" fillId="5" borderId="1" xfId="0" applyNumberFormat="1" applyFont="1" applyFill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5" borderId="1" xfId="0" applyFont="1" applyFill="1" applyBorder="1" applyAlignment="1">
      <alignment horizontal="left" wrapText="1"/>
    </xf>
    <xf numFmtId="0" fontId="2" fillId="0" borderId="1" xfId="0" applyFont="1" applyBorder="1" applyAlignment="1">
      <alignment horizontal="left" wrapText="1"/>
    </xf>
    <xf numFmtId="49" fontId="2" fillId="5" borderId="1" xfId="0" applyNumberFormat="1" applyFont="1" applyFill="1" applyBorder="1" applyAlignment="1">
      <alignment horizontal="center"/>
    </xf>
    <xf numFmtId="0" fontId="4" fillId="0" borderId="0" xfId="0" applyFont="1" applyAlignment="1">
      <alignment horizontal="left"/>
    </xf>
    <xf numFmtId="0" fontId="15" fillId="0" borderId="0" xfId="0" applyFont="1" applyAlignment="1">
      <alignment wrapText="1"/>
    </xf>
    <xf numFmtId="0" fontId="15" fillId="0" borderId="1" xfId="0" applyFont="1" applyBorder="1" applyAlignment="1">
      <alignment wrapText="1"/>
    </xf>
    <xf numFmtId="0" fontId="2" fillId="0" borderId="5" xfId="0" applyFont="1" applyBorder="1" applyAlignment="1">
      <alignment horizontal="left" wrapText="1"/>
    </xf>
    <xf numFmtId="0" fontId="13" fillId="0" borderId="4" xfId="0" applyFont="1" applyBorder="1" applyAlignment="1">
      <alignment horizontal="justify"/>
    </xf>
    <xf numFmtId="164" fontId="3" fillId="0" borderId="2" xfId="0" applyNumberFormat="1" applyFont="1" applyBorder="1" applyAlignment="1">
      <alignment horizontal="center"/>
    </xf>
    <xf numFmtId="0" fontId="2" fillId="0" borderId="0" xfId="0" applyFont="1" applyAlignment="1">
      <alignment wrapText="1"/>
    </xf>
    <xf numFmtId="164" fontId="2" fillId="5" borderId="4" xfId="0" applyNumberFormat="1" applyFont="1" applyFill="1" applyBorder="1" applyAlignment="1">
      <alignment horizontal="center"/>
    </xf>
    <xf numFmtId="0" fontId="2" fillId="0" borderId="2" xfId="0" applyFont="1" applyBorder="1" applyAlignment="1">
      <alignment horizontal="left" wrapText="1"/>
    </xf>
    <xf numFmtId="0" fontId="2" fillId="5" borderId="1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justify" vertical="center"/>
    </xf>
    <xf numFmtId="49" fontId="2" fillId="5" borderId="6" xfId="0" applyNumberFormat="1" applyFont="1" applyFill="1" applyBorder="1"/>
    <xf numFmtId="0" fontId="2" fillId="0" borderId="16" xfId="0" applyFont="1" applyBorder="1"/>
    <xf numFmtId="0" fontId="3" fillId="0" borderId="17" xfId="0" applyFont="1" applyBorder="1"/>
    <xf numFmtId="164" fontId="3" fillId="0" borderId="18" xfId="0" applyNumberFormat="1" applyFont="1" applyBorder="1" applyAlignment="1">
      <alignment horizontal="center"/>
    </xf>
    <xf numFmtId="2" fontId="12" fillId="5" borderId="1" xfId="0" applyNumberFormat="1" applyFont="1" applyFill="1" applyBorder="1" applyAlignment="1">
      <alignment horizontal="center"/>
    </xf>
    <xf numFmtId="0" fontId="3" fillId="2" borderId="5" xfId="0" applyFont="1" applyFill="1" applyBorder="1"/>
    <xf numFmtId="0" fontId="2" fillId="0" borderId="10" xfId="0" applyFont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left"/>
    </xf>
    <xf numFmtId="0" fontId="2" fillId="0" borderId="12" xfId="0" applyFont="1" applyBorder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3" fillId="0" borderId="0" xfId="0" applyFont="1" applyAlignment="1">
      <alignment horizontal="center"/>
    </xf>
    <xf numFmtId="49" fontId="3" fillId="0" borderId="5" xfId="0" applyNumberFormat="1" applyFont="1" applyBorder="1" applyAlignment="1">
      <alignment horizontal="left" wrapText="1"/>
    </xf>
    <xf numFmtId="49" fontId="3" fillId="0" borderId="2" xfId="0" applyNumberFormat="1" applyFont="1" applyBorder="1" applyAlignment="1">
      <alignment horizontal="left" wrapText="1"/>
    </xf>
    <xf numFmtId="0" fontId="3" fillId="5" borderId="5" xfId="0" applyFont="1" applyFill="1" applyBorder="1" applyAlignment="1">
      <alignment wrapText="1"/>
    </xf>
    <xf numFmtId="0" fontId="10" fillId="5" borderId="4" xfId="0" applyFont="1" applyFill="1" applyBorder="1" applyAlignment="1">
      <alignment wrapText="1"/>
    </xf>
    <xf numFmtId="0" fontId="3" fillId="5" borderId="2" xfId="0" applyFont="1" applyFill="1" applyBorder="1" applyAlignment="1">
      <alignment horizontal="left"/>
    </xf>
    <xf numFmtId="0" fontId="3" fillId="5" borderId="4" xfId="0" applyFont="1" applyFill="1" applyBorder="1" applyAlignment="1">
      <alignment horizontal="left"/>
    </xf>
    <xf numFmtId="0" fontId="3" fillId="3" borderId="5" xfId="0" applyFont="1" applyFill="1" applyBorder="1" applyAlignment="1">
      <alignment horizontal="left"/>
    </xf>
    <xf numFmtId="0" fontId="3" fillId="3" borderId="4" xfId="0" applyFont="1" applyFill="1" applyBorder="1" applyAlignment="1">
      <alignment horizontal="left"/>
    </xf>
    <xf numFmtId="0" fontId="2" fillId="0" borderId="10" xfId="0" applyFont="1" applyBorder="1" applyAlignment="1">
      <alignment horizontal="justify" vertical="center"/>
    </xf>
    <xf numFmtId="0" fontId="2" fillId="0" borderId="12" xfId="0" applyFont="1" applyBorder="1" applyAlignment="1">
      <alignment horizontal="justify" vertical="center"/>
    </xf>
    <xf numFmtId="0" fontId="2" fillId="0" borderId="11" xfId="0" applyFont="1" applyBorder="1" applyAlignment="1">
      <alignment horizontal="justify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3" fillId="0" borderId="10" xfId="0" applyFont="1" applyBorder="1" applyAlignment="1">
      <alignment horizontal="justify" vertical="center"/>
    </xf>
    <xf numFmtId="0" fontId="3" fillId="0" borderId="12" xfId="0" applyFont="1" applyBorder="1" applyAlignment="1">
      <alignment horizontal="justify" vertical="center"/>
    </xf>
    <xf numFmtId="0" fontId="3" fillId="0" borderId="11" xfId="0" applyFont="1" applyBorder="1" applyAlignment="1">
      <alignment horizontal="justify" vertical="center"/>
    </xf>
    <xf numFmtId="0" fontId="2" fillId="0" borderId="13" xfId="0" applyFont="1" applyBorder="1" applyAlignment="1">
      <alignment horizontal="justify" vertical="center"/>
    </xf>
    <xf numFmtId="0" fontId="2" fillId="0" borderId="14" xfId="0" applyFont="1" applyBorder="1" applyAlignment="1">
      <alignment horizontal="justify" vertical="center"/>
    </xf>
    <xf numFmtId="0" fontId="2" fillId="0" borderId="15" xfId="0" applyFont="1" applyBorder="1" applyAlignment="1">
      <alignment horizontal="justify" vertical="center"/>
    </xf>
    <xf numFmtId="0" fontId="2" fillId="0" borderId="1" xfId="0" applyFont="1" applyBorder="1" applyAlignment="1">
      <alignment horizontal="justify" vertical="center"/>
    </xf>
    <xf numFmtId="0" fontId="3" fillId="0" borderId="5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3" borderId="15" xfId="0" applyFont="1" applyFill="1" applyBorder="1" applyAlignment="1">
      <alignment horizontal="justify"/>
    </xf>
    <xf numFmtId="0" fontId="3" fillId="3" borderId="8" xfId="0" applyFont="1" applyFill="1" applyBorder="1" applyAlignment="1">
      <alignment horizontal="justify"/>
    </xf>
    <xf numFmtId="1" fontId="2" fillId="0" borderId="10" xfId="0" applyNumberFormat="1" applyFont="1" applyBorder="1" applyAlignment="1">
      <alignment horizontal="center" vertical="center"/>
    </xf>
    <xf numFmtId="1" fontId="2" fillId="0" borderId="12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1" fontId="3" fillId="0" borderId="5" xfId="0" applyNumberFormat="1" applyFont="1" applyBorder="1" applyAlignment="1">
      <alignment horizontal="left"/>
    </xf>
    <xf numFmtId="1" fontId="3" fillId="0" borderId="2" xfId="0" applyNumberFormat="1" applyFont="1" applyBorder="1" applyAlignment="1">
      <alignment horizontal="left"/>
    </xf>
    <xf numFmtId="1" fontId="3" fillId="0" borderId="4" xfId="0" applyNumberFormat="1" applyFont="1" applyBorder="1" applyAlignment="1">
      <alignment horizontal="left"/>
    </xf>
    <xf numFmtId="0" fontId="3" fillId="0" borderId="5" xfId="0" applyFont="1" applyBorder="1" applyAlignment="1">
      <alignment horizontal="left"/>
    </xf>
    <xf numFmtId="0" fontId="3" fillId="0" borderId="2" xfId="0" applyFont="1" applyBorder="1" applyAlignment="1">
      <alignment horizontal="left"/>
    </xf>
    <xf numFmtId="0" fontId="3" fillId="0" borderId="4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2" fillId="0" borderId="10" xfId="0" applyFont="1" applyBorder="1" applyAlignment="1" applyProtection="1">
      <alignment horizontal="justify" vertical="center"/>
      <protection locked="0"/>
    </xf>
    <xf numFmtId="0" fontId="2" fillId="0" borderId="12" xfId="0" applyFont="1" applyBorder="1" applyAlignment="1" applyProtection="1">
      <alignment horizontal="justify" vertical="center"/>
      <protection locked="0"/>
    </xf>
    <xf numFmtId="0" fontId="2" fillId="0" borderId="10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1" fontId="3" fillId="0" borderId="1" xfId="0" applyNumberFormat="1" applyFont="1" applyBorder="1" applyAlignment="1">
      <alignment horizontal="left"/>
    </xf>
    <xf numFmtId="2" fontId="3" fillId="0" borderId="0" xfId="0" applyNumberFormat="1" applyFont="1" applyAlignment="1">
      <alignment horizontal="center"/>
    </xf>
    <xf numFmtId="0" fontId="3" fillId="3" borderId="2" xfId="0" applyFont="1" applyFill="1" applyBorder="1" applyAlignment="1">
      <alignment horizontal="left"/>
    </xf>
    <xf numFmtId="0" fontId="2" fillId="0" borderId="11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left"/>
    </xf>
    <xf numFmtId="0" fontId="3" fillId="2" borderId="4" xfId="0" applyFont="1" applyFill="1" applyBorder="1" applyAlignment="1">
      <alignment horizontal="left"/>
    </xf>
    <xf numFmtId="0" fontId="3" fillId="2" borderId="5" xfId="0" applyFont="1" applyFill="1" applyBorder="1" applyAlignment="1">
      <alignment horizontal="left"/>
    </xf>
    <xf numFmtId="0" fontId="2" fillId="0" borderId="10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49" fontId="2" fillId="0" borderId="10" xfId="0" applyNumberFormat="1" applyFont="1" applyBorder="1" applyAlignment="1">
      <alignment horizontal="center" vertical="center"/>
    </xf>
    <xf numFmtId="49" fontId="2" fillId="0" borderId="11" xfId="0" applyNumberFormat="1" applyFont="1" applyBorder="1" applyAlignment="1">
      <alignment horizontal="center" vertical="center"/>
    </xf>
    <xf numFmtId="49" fontId="2" fillId="0" borderId="12" xfId="0" applyNumberFormat="1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2" borderId="2" xfId="0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left" vertical="center"/>
    </xf>
    <xf numFmtId="0" fontId="3" fillId="5" borderId="1" xfId="0" applyFont="1" applyFill="1" applyBorder="1" applyAlignment="1">
      <alignment horizontal="left"/>
    </xf>
    <xf numFmtId="0" fontId="4" fillId="0" borderId="10" xfId="0" applyFont="1" applyBorder="1" applyAlignment="1" applyProtection="1">
      <alignment horizontal="justify" vertical="center"/>
      <protection locked="0"/>
    </xf>
    <xf numFmtId="0" fontId="4" fillId="0" borderId="12" xfId="0" applyFont="1" applyBorder="1" applyAlignment="1" applyProtection="1">
      <alignment horizontal="justify" vertical="center"/>
      <protection locked="0"/>
    </xf>
    <xf numFmtId="0" fontId="3" fillId="0" borderId="1" xfId="0" applyFont="1" applyBorder="1" applyAlignment="1">
      <alignment horizontal="left"/>
    </xf>
    <xf numFmtId="1" fontId="3" fillId="3" borderId="1" xfId="0" applyNumberFormat="1" applyFont="1" applyFill="1" applyBorder="1" applyAlignment="1">
      <alignment horizontal="left"/>
    </xf>
    <xf numFmtId="1" fontId="3" fillId="0" borderId="0" xfId="0" applyNumberFormat="1" applyFont="1" applyAlignment="1">
      <alignment horizontal="center"/>
    </xf>
    <xf numFmtId="0" fontId="2" fillId="0" borderId="10" xfId="2" applyFont="1" applyBorder="1" applyAlignment="1">
      <alignment horizontal="justify" vertical="center"/>
    </xf>
    <xf numFmtId="0" fontId="2" fillId="0" borderId="11" xfId="2" applyFont="1" applyBorder="1" applyAlignment="1">
      <alignment horizontal="justify" vertical="center"/>
    </xf>
    <xf numFmtId="0" fontId="4" fillId="0" borderId="10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0" xfId="0" applyFont="1" applyBorder="1" applyAlignment="1" applyProtection="1">
      <alignment horizontal="center" vertical="center"/>
      <protection locked="0"/>
    </xf>
    <xf numFmtId="0" fontId="4" fillId="0" borderId="11" xfId="0" applyFont="1" applyBorder="1" applyAlignment="1" applyProtection="1">
      <alignment horizontal="center" vertical="center"/>
      <protection locked="0"/>
    </xf>
    <xf numFmtId="0" fontId="4" fillId="0" borderId="0" xfId="0" applyFont="1" applyAlignment="1">
      <alignment horizontal="left"/>
    </xf>
    <xf numFmtId="164" fontId="1" fillId="0" borderId="5" xfId="0" applyNumberFormat="1" applyFont="1" applyBorder="1" applyAlignment="1">
      <alignment horizontal="left"/>
    </xf>
    <xf numFmtId="164" fontId="1" fillId="0" borderId="2" xfId="0" applyNumberFormat="1" applyFont="1" applyBorder="1" applyAlignment="1">
      <alignment horizontal="left"/>
    </xf>
    <xf numFmtId="164" fontId="1" fillId="0" borderId="4" xfId="0" applyNumberFormat="1" applyFont="1" applyBorder="1" applyAlignment="1">
      <alignment horizontal="left"/>
    </xf>
    <xf numFmtId="0" fontId="4" fillId="0" borderId="0" xfId="0" applyFont="1" applyAlignment="1">
      <alignment horizontal="left" wrapText="1"/>
    </xf>
    <xf numFmtId="0" fontId="2" fillId="0" borderId="11" xfId="0" applyFont="1" applyBorder="1" applyAlignment="1" applyProtection="1">
      <alignment horizontal="justify" vertical="center"/>
      <protection locked="0"/>
    </xf>
    <xf numFmtId="0" fontId="3" fillId="0" borderId="11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wrapText="1"/>
    </xf>
    <xf numFmtId="0" fontId="2" fillId="0" borderId="11" xfId="0" applyFont="1" applyBorder="1" applyAlignment="1">
      <alignment horizontal="center" wrapText="1"/>
    </xf>
    <xf numFmtId="1" fontId="3" fillId="0" borderId="0" xfId="0" applyNumberFormat="1" applyFont="1" applyAlignment="1">
      <alignment horizontal="center" wrapText="1"/>
    </xf>
    <xf numFmtId="0" fontId="0" fillId="0" borderId="0" xfId="0" applyAlignment="1">
      <alignment horizontal="center"/>
    </xf>
    <xf numFmtId="0" fontId="2" fillId="0" borderId="10" xfId="0" applyFont="1" applyBorder="1" applyAlignment="1" applyProtection="1">
      <alignment horizontal="justify"/>
      <protection locked="0"/>
    </xf>
    <xf numFmtId="0" fontId="2" fillId="0" borderId="11" xfId="0" applyFont="1" applyBorder="1" applyAlignment="1" applyProtection="1">
      <alignment horizontal="justify"/>
      <protection locked="0"/>
    </xf>
    <xf numFmtId="0" fontId="2" fillId="0" borderId="13" xfId="0" applyFont="1" applyBorder="1" applyAlignment="1" applyProtection="1">
      <alignment horizontal="center" vertical="center"/>
      <protection locked="0"/>
    </xf>
    <xf numFmtId="0" fontId="2" fillId="0" borderId="15" xfId="0" applyFont="1" applyBorder="1" applyAlignment="1" applyProtection="1">
      <alignment horizontal="center" vertical="center"/>
      <protection locked="0"/>
    </xf>
    <xf numFmtId="0" fontId="3" fillId="0" borderId="10" xfId="0" applyFont="1" applyBorder="1" applyAlignment="1" applyProtection="1">
      <alignment horizontal="center" vertical="center"/>
      <protection locked="0"/>
    </xf>
    <xf numFmtId="0" fontId="3" fillId="0" borderId="11" xfId="0" applyFont="1" applyBorder="1" applyAlignment="1" applyProtection="1">
      <alignment horizontal="center" vertical="center"/>
      <protection locked="0"/>
    </xf>
    <xf numFmtId="0" fontId="2" fillId="0" borderId="5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5" borderId="15" xfId="0" applyFont="1" applyFill="1" applyBorder="1" applyAlignment="1">
      <alignment horizontal="justify"/>
    </xf>
    <xf numFmtId="0" fontId="3" fillId="5" borderId="8" xfId="0" applyFont="1" applyFill="1" applyBorder="1" applyAlignment="1">
      <alignment horizontal="justify"/>
    </xf>
    <xf numFmtId="1" fontId="2" fillId="0" borderId="11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19" xfId="0" applyFont="1" applyBorder="1" applyAlignment="1">
      <alignment horizontal="justify" vertical="center"/>
    </xf>
    <xf numFmtId="0" fontId="2" fillId="0" borderId="4" xfId="0" applyFont="1" applyBorder="1" applyAlignment="1">
      <alignment horizontal="center" wrapText="1"/>
    </xf>
    <xf numFmtId="0" fontId="2" fillId="5" borderId="1" xfId="0" applyFont="1" applyFill="1" applyBorder="1" applyAlignment="1">
      <alignment horizontal="center" wrapText="1"/>
    </xf>
    <xf numFmtId="49" fontId="2" fillId="0" borderId="10" xfId="0" applyNumberFormat="1" applyFont="1" applyBorder="1" applyAlignment="1"/>
    <xf numFmtId="0" fontId="2" fillId="5" borderId="10" xfId="0" applyFont="1" applyFill="1" applyBorder="1" applyAlignment="1">
      <alignment horizontal="left" vertical="center" wrapText="1"/>
    </xf>
    <xf numFmtId="49" fontId="2" fillId="5" borderId="10" xfId="0" applyNumberFormat="1" applyFont="1" applyFill="1" applyBorder="1" applyAlignment="1">
      <alignment horizontal="left"/>
    </xf>
    <xf numFmtId="0" fontId="2" fillId="0" borderId="2" xfId="0" applyFont="1" applyBorder="1" applyAlignment="1">
      <alignment horizontal="center" vertical="center"/>
    </xf>
    <xf numFmtId="49" fontId="2" fillId="0" borderId="2" xfId="0" applyNumberFormat="1" applyFont="1" applyBorder="1"/>
    <xf numFmtId="0" fontId="2" fillId="0" borderId="4" xfId="2" applyFont="1" applyBorder="1" applyAlignment="1">
      <alignment horizontal="center" wrapText="1"/>
    </xf>
    <xf numFmtId="0" fontId="2" fillId="0" borderId="4" xfId="2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49" fontId="2" fillId="5" borderId="1" xfId="0" applyNumberFormat="1" applyFont="1" applyFill="1" applyBorder="1" applyAlignment="1">
      <alignment horizontal="center" vertical="center"/>
    </xf>
    <xf numFmtId="49" fontId="2" fillId="5" borderId="10" xfId="0" applyNumberFormat="1" applyFont="1" applyFill="1" applyBorder="1" applyAlignment="1">
      <alignment horizontal="center" vertical="center" wrapText="1"/>
    </xf>
    <xf numFmtId="49" fontId="2" fillId="5" borderId="11" xfId="0" applyNumberFormat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wrapText="1"/>
    </xf>
    <xf numFmtId="49" fontId="2" fillId="5" borderId="11" xfId="0" applyNumberFormat="1" applyFont="1" applyFill="1" applyBorder="1" applyAlignment="1">
      <alignment horizontal="center"/>
    </xf>
    <xf numFmtId="164" fontId="16" fillId="5" borderId="1" xfId="0" applyNumberFormat="1" applyFont="1" applyFill="1" applyBorder="1" applyAlignment="1">
      <alignment horizontal="center"/>
    </xf>
    <xf numFmtId="164" fontId="3" fillId="5" borderId="8" xfId="0" applyNumberFormat="1" applyFont="1" applyFill="1" applyBorder="1" applyAlignment="1">
      <alignment horizontal="center"/>
    </xf>
  </cellXfs>
  <cellStyles count="3">
    <cellStyle name="Įprastas" xfId="0" builtinId="0"/>
    <cellStyle name="Normal 2" xfId="1" xr:uid="{00000000-0005-0000-0000-000000000000}"/>
    <cellStyle name="Normal_Sheet1" xfId="2" xr:uid="{00000000-0005-0000-0000-000001000000}"/>
  </cellStyles>
  <dxfs count="0"/>
  <tableStyles count="0" defaultTableStyle="TableStyleMedium2" defaultPivotStyle="PivotStyleLight16"/>
  <colors>
    <mruColors>
      <color rgb="FFFFFF99"/>
      <color rgb="FFFFFFCC"/>
      <color rgb="FFFFCC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lt-L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r>
              <a:rPr lang="en-GB" sz="1400" b="1" i="0" u="none" strike="noStrike" baseline="0">
                <a:effectLst/>
                <a:latin typeface="Times New Roman" panose="02020603050405020304" pitchFamily="18" charset="0"/>
                <a:cs typeface="Times New Roman" panose="02020603050405020304" pitchFamily="18" charset="0"/>
              </a:rPr>
              <a:t>KAIŠIADORIŲ RAJONO SAVIVALDYBĖS 2020 METŲ BIUDŽETE NUMATYTI ASIGNAVIMAI</a:t>
            </a:r>
            <a:endParaRPr lang="en-GB">
              <a:latin typeface="Times New Roman" panose="02020603050405020304" pitchFamily="18" charset="0"/>
              <a:cs typeface="Times New Roman" panose="02020603050405020304" pitchFamily="18" charset="0"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4.2908290623541567E-2"/>
          <c:y val="7.7621034784495169E-2"/>
          <c:w val="0.93969094809315246"/>
          <c:h val="0.76726874640423537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Lapas2!$B$11:$B$23</c:f>
              <c:strCache>
                <c:ptCount val="13"/>
                <c:pt idx="0">
                  <c:v>Savivaldybės valdymo programa</c:v>
                </c:pt>
                <c:pt idx="1">
                  <c:v>Kaišiadorių r. Pravieniškių lopšelio-darželio „Ąžuoliukas“ direktorius</c:v>
                </c:pt>
                <c:pt idx="2">
                  <c:v>Palomenės seniūnas</c:v>
                </c:pt>
                <c:pt idx="3">
                  <c:v>Kaišiadorių r. Rumšiškių  lopšelio-darželio direktorius</c:v>
                </c:pt>
                <c:pt idx="4">
                  <c:v>Kaišiadorių kultūros centro direktorius</c:v>
                </c:pt>
                <c:pt idx="5">
                  <c:v>Žaslių kultūros centro direktorius</c:v>
                </c:pt>
                <c:pt idx="6">
                  <c:v>Sveikatos ir socialinės apsaugos programa</c:v>
                </c:pt>
                <c:pt idx="7">
                  <c:v>Kaišiadorių r. Žiežmarių mokyklos-darželio „Vaikystės dvaras“ direktorius</c:v>
                </c:pt>
                <c:pt idx="8">
                  <c:v>Kaišiadorių r. Rumšiškių Antano Baranausko gimnazijos direktorius</c:v>
                </c:pt>
                <c:pt idx="9">
                  <c:v>Kaišiadorių šventosios Faustinos ugdymo centro direktorius</c:v>
                </c:pt>
                <c:pt idx="10">
                  <c:v>Rumšiškių kultūros centro direktorius</c:v>
                </c:pt>
                <c:pt idx="11">
                  <c:v>Pravieniškių seniūnas</c:v>
                </c:pt>
                <c:pt idx="12">
                  <c:v>Palomenės seniūnas</c:v>
                </c:pt>
              </c:strCache>
            </c:strRef>
          </c:cat>
          <c:val>
            <c:numRef>
              <c:f>Lapas2!$C$11:$C$23</c:f>
              <c:numCache>
                <c:formatCode>0.0</c:formatCode>
                <c:ptCount val="13"/>
                <c:pt idx="0">
                  <c:v>257.2</c:v>
                </c:pt>
                <c:pt idx="1">
                  <c:v>20.100000000000001</c:v>
                </c:pt>
                <c:pt idx="2">
                  <c:v>723.7</c:v>
                </c:pt>
                <c:pt idx="3">
                  <c:v>145.6</c:v>
                </c:pt>
                <c:pt idx="4">
                  <c:v>123.9</c:v>
                </c:pt>
                <c:pt idx="5">
                  <c:v>18844.900000000001</c:v>
                </c:pt>
                <c:pt idx="6">
                  <c:v>1498.6</c:v>
                </c:pt>
                <c:pt idx="7">
                  <c:v>6.6</c:v>
                </c:pt>
                <c:pt idx="8">
                  <c:v>4</c:v>
                </c:pt>
                <c:pt idx="9">
                  <c:v>37.6</c:v>
                </c:pt>
                <c:pt idx="10">
                  <c:v>2.2000000000000002</c:v>
                </c:pt>
                <c:pt idx="11">
                  <c:v>40.700000000000003</c:v>
                </c:pt>
                <c:pt idx="12">
                  <c:v>62.7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A97-468D-8991-DF47548658D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37738880"/>
        <c:axId val="137748864"/>
      </c:barChart>
      <c:catAx>
        <c:axId val="1377388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7748864"/>
        <c:crosses val="autoZero"/>
        <c:auto val="1"/>
        <c:lblAlgn val="ctr"/>
        <c:lblOffset val="100"/>
        <c:noMultiLvlLbl val="0"/>
      </c:catAx>
      <c:valAx>
        <c:axId val="1377488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773888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lt-L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0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r>
              <a:rPr lang="en-GB" sz="1000" b="1" i="0" u="none" strike="noStrike" baseline="0">
                <a:effectLst/>
                <a:latin typeface="Times New Roman" panose="02020603050405020304" pitchFamily="18" charset="0"/>
                <a:cs typeface="Times New Roman" panose="02020603050405020304" pitchFamily="18" charset="0"/>
              </a:rPr>
              <a:t>KAIŠIADORIŲ RAJONO SAVIVALDYBĖS 2020 METŲ BIUDŽETE NUMATYTI ASIGNAVIMAI PAGAL PROGRAMAS</a:t>
            </a:r>
            <a:endParaRPr lang="en-GB" sz="1000">
              <a:latin typeface="Times New Roman" panose="02020603050405020304" pitchFamily="18" charset="0"/>
              <a:cs typeface="Times New Roman" panose="02020603050405020304" pitchFamily="18" charset="0"/>
            </a:endParaRPr>
          </a:p>
        </c:rich>
      </c:tx>
      <c:layout>
        <c:manualLayout>
          <c:xMode val="edge"/>
          <c:yMode val="edge"/>
          <c:x val="0.17292006525285483"/>
          <c:y val="1.236476043276661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4.2908290623541567E-2"/>
          <c:y val="7.7621034784495169E-2"/>
          <c:w val="0.95592006953453834"/>
          <c:h val="0.76726874640423537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Lapas2!$B$11:$B$23</c:f>
              <c:strCache>
                <c:ptCount val="13"/>
                <c:pt idx="0">
                  <c:v>Savivaldybės valdymo programa</c:v>
                </c:pt>
                <c:pt idx="1">
                  <c:v>Kaišiadorių r. Pravieniškių lopšelio-darželio „Ąžuoliukas“ direktorius</c:v>
                </c:pt>
                <c:pt idx="2">
                  <c:v>Palomenės seniūnas</c:v>
                </c:pt>
                <c:pt idx="3">
                  <c:v>Kaišiadorių r. Rumšiškių  lopšelio-darželio direktorius</c:v>
                </c:pt>
                <c:pt idx="4">
                  <c:v>Kaišiadorių kultūros centro direktorius</c:v>
                </c:pt>
                <c:pt idx="5">
                  <c:v>Žaslių kultūros centro direktorius</c:v>
                </c:pt>
                <c:pt idx="6">
                  <c:v>Sveikatos ir socialinės apsaugos programa</c:v>
                </c:pt>
                <c:pt idx="7">
                  <c:v>Kaišiadorių r. Žiežmarių mokyklos-darželio „Vaikystės dvaras“ direktorius</c:v>
                </c:pt>
                <c:pt idx="8">
                  <c:v>Kaišiadorių r. Rumšiškių Antano Baranausko gimnazijos direktorius</c:v>
                </c:pt>
                <c:pt idx="9">
                  <c:v>Kaišiadorių šventosios Faustinos ugdymo centro direktorius</c:v>
                </c:pt>
                <c:pt idx="10">
                  <c:v>Rumšiškių kultūros centro direktorius</c:v>
                </c:pt>
                <c:pt idx="11">
                  <c:v>Pravieniškių seniūnas</c:v>
                </c:pt>
                <c:pt idx="12">
                  <c:v>Palomenės seniūnas</c:v>
                </c:pt>
              </c:strCache>
            </c:strRef>
          </c:cat>
          <c:val>
            <c:numRef>
              <c:f>Lapas2!$C$11:$C$23</c:f>
              <c:numCache>
                <c:formatCode>0.0</c:formatCode>
                <c:ptCount val="13"/>
                <c:pt idx="0">
                  <c:v>257.2</c:v>
                </c:pt>
                <c:pt idx="1">
                  <c:v>20.100000000000001</c:v>
                </c:pt>
                <c:pt idx="2">
                  <c:v>723.7</c:v>
                </c:pt>
                <c:pt idx="3">
                  <c:v>145.6</c:v>
                </c:pt>
                <c:pt idx="4">
                  <c:v>123.9</c:v>
                </c:pt>
                <c:pt idx="5">
                  <c:v>18844.900000000001</c:v>
                </c:pt>
                <c:pt idx="6">
                  <c:v>1498.6</c:v>
                </c:pt>
                <c:pt idx="7">
                  <c:v>6.6</c:v>
                </c:pt>
                <c:pt idx="8">
                  <c:v>4</c:v>
                </c:pt>
                <c:pt idx="9">
                  <c:v>37.6</c:v>
                </c:pt>
                <c:pt idx="10">
                  <c:v>2.2000000000000002</c:v>
                </c:pt>
                <c:pt idx="11">
                  <c:v>40.700000000000003</c:v>
                </c:pt>
                <c:pt idx="12">
                  <c:v>62.7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AAD-45AB-84D3-8A4E511BBA9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38224768"/>
        <c:axId val="138226304"/>
      </c:barChart>
      <c:catAx>
        <c:axId val="1382247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8226304"/>
        <c:crosses val="autoZero"/>
        <c:auto val="1"/>
        <c:lblAlgn val="ctr"/>
        <c:lblOffset val="100"/>
        <c:noMultiLvlLbl val="0"/>
      </c:catAx>
      <c:valAx>
        <c:axId val="1382263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822476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011" l="0.70000000000000007" r="0.70000000000000007" t="0.75000000000000011" header="0.30000000000000004" footer="0.30000000000000004"/>
    <c:pageSetup orientation="landscape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lt-L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r>
              <a:rPr lang="en-GB" sz="1200" b="1" i="0" u="none" strike="noStrike" baseline="0">
                <a:effectLst/>
                <a:latin typeface="Times New Roman" panose="02020603050405020304" pitchFamily="18" charset="0"/>
                <a:cs typeface="Times New Roman" panose="02020603050405020304" pitchFamily="18" charset="0"/>
              </a:rPr>
              <a:t>KAIŠIADORIŲ RAJONO SAVIVALDYBĖS 2020 METŲ BIUDŽETE NUMATYTI ASIGNAVIMAI</a:t>
            </a:r>
            <a:r>
              <a:rPr lang="en-GB" sz="1200" b="0" i="0" u="none" strike="noStrike" baseline="0">
                <a:latin typeface="Times New Roman" panose="02020603050405020304" pitchFamily="18" charset="0"/>
                <a:cs typeface="Times New Roman" panose="02020603050405020304" pitchFamily="18" charset="0"/>
              </a:rPr>
              <a:t> </a:t>
            </a:r>
            <a:r>
              <a:rPr lang="en-GB" sz="1200" b="1" i="0" u="none" strike="noStrike" baseline="0">
                <a:effectLst/>
                <a:latin typeface="Times New Roman" panose="02020603050405020304" pitchFamily="18" charset="0"/>
                <a:cs typeface="Times New Roman" panose="02020603050405020304" pitchFamily="18" charset="0"/>
              </a:rPr>
              <a:t>PAGAL PROGRAMAS IŠ SAVIVALDYBĖS BIUDŽETO PROGNOZUOJAMŲ PAJAMŲ</a:t>
            </a:r>
            <a:r>
              <a:rPr lang="en-GB" sz="1200" b="0" i="0" u="none" strike="noStrike" baseline="0">
                <a:latin typeface="Times New Roman" panose="02020603050405020304" pitchFamily="18" charset="0"/>
                <a:cs typeface="Times New Roman" panose="02020603050405020304" pitchFamily="18" charset="0"/>
              </a:rPr>
              <a:t> </a:t>
            </a:r>
            <a:endParaRPr lang="en-GB" sz="1200">
              <a:latin typeface="Times New Roman" panose="02020603050405020304" pitchFamily="18" charset="0"/>
              <a:cs typeface="Times New Roman" panose="02020603050405020304" pitchFamily="18" charset="0"/>
            </a:endParaRPr>
          </a:p>
        </c:rich>
      </c:tx>
      <c:layout>
        <c:manualLayout>
          <c:xMode val="edge"/>
          <c:yMode val="edge"/>
          <c:x val="0.12656385352711971"/>
          <c:y val="1.317957166392092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4.9214887786603774E-2"/>
          <c:y val="6.8667361680830236E-2"/>
          <c:w val="0.94021242498872659"/>
          <c:h val="0.67557706028097408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'asign SB'!$B$11:$B$23</c:f>
              <c:strCache>
                <c:ptCount val="13"/>
                <c:pt idx="0">
                  <c:v>Savivaldybės valdymo programa</c:v>
                </c:pt>
                <c:pt idx="1">
                  <c:v>Kaišiadorių r. Pravieniškių lopšelio-darželio „Ąžuoliukas“ direktorius</c:v>
                </c:pt>
                <c:pt idx="2">
                  <c:v>Palomenės seniūnas</c:v>
                </c:pt>
                <c:pt idx="3">
                  <c:v>Kaišiadorių r. Rumšiškių  lopšelio-darželio direktorius</c:v>
                </c:pt>
                <c:pt idx="4">
                  <c:v>Kaišiadorių kultūros centro direktorius</c:v>
                </c:pt>
                <c:pt idx="5">
                  <c:v>Žaslių kultūros centro direktorius</c:v>
                </c:pt>
                <c:pt idx="6">
                  <c:v>Sveikatos ir socialinės apsaugos programa</c:v>
                </c:pt>
                <c:pt idx="7">
                  <c:v>Kaišiadorių r. Žiežmarių mokyklos-darželio „Vaikystės dvaras“ direktorius</c:v>
                </c:pt>
                <c:pt idx="8">
                  <c:v>Kaišiadorių r. Rumšiškių Antano Baranausko gimnazijos direktorius</c:v>
                </c:pt>
                <c:pt idx="9">
                  <c:v>Kaišiadorių šventosios Faustinos ugdymo centro direktorius</c:v>
                </c:pt>
                <c:pt idx="10">
                  <c:v>Rumšiškių kultūros centro direktorius</c:v>
                </c:pt>
                <c:pt idx="11">
                  <c:v>Pravieniškių seniūnas</c:v>
                </c:pt>
                <c:pt idx="12">
                  <c:v>Palomenės seniūnas</c:v>
                </c:pt>
              </c:strCache>
            </c:strRef>
          </c:cat>
          <c:val>
            <c:numRef>
              <c:f>'asign SB'!$C$11:$C$23</c:f>
              <c:numCache>
                <c:formatCode>0.0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3962.8</c:v>
                </c:pt>
                <c:pt idx="3">
                  <c:v>0</c:v>
                </c:pt>
                <c:pt idx="4">
                  <c:v>328.8</c:v>
                </c:pt>
                <c:pt idx="5">
                  <c:v>6236.9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CD5-4563-BA80-21FC16CC19A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38280320"/>
        <c:axId val="138318976"/>
      </c:barChart>
      <c:catAx>
        <c:axId val="1382803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8318976"/>
        <c:crosses val="autoZero"/>
        <c:auto val="1"/>
        <c:lblAlgn val="ctr"/>
        <c:lblOffset val="100"/>
        <c:noMultiLvlLbl val="0"/>
      </c:catAx>
      <c:valAx>
        <c:axId val="1383189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82803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011" l="0.70000000000000007" r="0.70000000000000007" t="0.75000000000000011" header="0.30000000000000004" footer="0.30000000000000004"/>
    <c:pageSetup paperSize="9" orientation="landscape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114300</xdr:colOff>
      <xdr:row>0</xdr:row>
      <xdr:rowOff>19051</xdr:rowOff>
    </xdr:from>
    <xdr:to>
      <xdr:col>15</xdr:col>
      <xdr:colOff>200025</xdr:colOff>
      <xdr:row>32</xdr:row>
      <xdr:rowOff>152400</xdr:rowOff>
    </xdr:to>
    <xdr:graphicFrame macro="">
      <xdr:nvGraphicFramePr>
        <xdr:cNvPr id="4" name="Diagrama 3">
          <a:extLst>
            <a:ext uri="{FF2B5EF4-FFF2-40B4-BE49-F238E27FC236}">
              <a16:creationId xmlns:a16="http://schemas.microsoft.com/office/drawing/2014/main" id="{F0657B40-F33C-4439-9FF0-17A37763F1F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</xdr:rowOff>
    </xdr:from>
    <xdr:to>
      <xdr:col>19</xdr:col>
      <xdr:colOff>95250</xdr:colOff>
      <xdr:row>30</xdr:row>
      <xdr:rowOff>9525</xdr:rowOff>
    </xdr:to>
    <xdr:graphicFrame macro="">
      <xdr:nvGraphicFramePr>
        <xdr:cNvPr id="2" name="Diagrama 1">
          <a:extLst>
            <a:ext uri="{FF2B5EF4-FFF2-40B4-BE49-F238E27FC236}">
              <a16:creationId xmlns:a16="http://schemas.microsoft.com/office/drawing/2014/main" id="{1A22A5B5-31C0-4E3A-877C-D2A75E1750E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12</xdr:col>
      <xdr:colOff>590550</xdr:colOff>
      <xdr:row>33</xdr:row>
      <xdr:rowOff>161924</xdr:rowOff>
    </xdr:to>
    <xdr:graphicFrame macro="">
      <xdr:nvGraphicFramePr>
        <xdr:cNvPr id="2" name="Diagrama 1">
          <a:extLst>
            <a:ext uri="{FF2B5EF4-FFF2-40B4-BE49-F238E27FC236}">
              <a16:creationId xmlns:a16="http://schemas.microsoft.com/office/drawing/2014/main" id="{C32F8332-3B34-49C4-A4CA-4682372677A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80"/>
  <sheetViews>
    <sheetView showZeros="0" tabSelected="1" workbookViewId="0">
      <selection activeCell="C119" sqref="C119"/>
    </sheetView>
  </sheetViews>
  <sheetFormatPr defaultColWidth="9.140625" defaultRowHeight="15.75" customHeight="1" x14ac:dyDescent="0.25"/>
  <cols>
    <col min="1" max="1" width="7.5703125" style="1" customWidth="1"/>
    <col min="2" max="2" width="57.140625" style="1" customWidth="1"/>
    <col min="3" max="3" width="41.140625" style="1" customWidth="1"/>
    <col min="4" max="4" width="21" style="1" bestFit="1" customWidth="1"/>
    <col min="5" max="6" width="10.140625" style="1" bestFit="1" customWidth="1"/>
    <col min="7" max="7" width="12.140625" style="1" customWidth="1"/>
    <col min="8" max="16384" width="9.140625" style="1"/>
  </cols>
  <sheetData>
    <row r="1" spans="1:3" x14ac:dyDescent="0.25">
      <c r="C1" s="1" t="s">
        <v>78</v>
      </c>
    </row>
    <row r="2" spans="1:3" ht="8.25" customHeight="1" x14ac:dyDescent="0.25">
      <c r="C2" s="208" t="s">
        <v>359</v>
      </c>
    </row>
    <row r="3" spans="1:3" ht="13.5" customHeight="1" x14ac:dyDescent="0.25">
      <c r="C3" s="208"/>
    </row>
    <row r="4" spans="1:3" ht="15.75" customHeight="1" x14ac:dyDescent="0.25">
      <c r="C4" s="208"/>
    </row>
    <row r="5" spans="1:3" ht="15.75" customHeight="1" x14ac:dyDescent="0.25">
      <c r="C5" s="194"/>
    </row>
    <row r="6" spans="1:3" ht="15.75" hidden="1" customHeight="1" x14ac:dyDescent="0.25">
      <c r="C6" s="194"/>
    </row>
    <row r="7" spans="1:3" ht="15.75" hidden="1" customHeight="1" x14ac:dyDescent="0.25">
      <c r="C7" s="194"/>
    </row>
    <row r="8" spans="1:3" x14ac:dyDescent="0.25">
      <c r="A8" s="209" t="s">
        <v>360</v>
      </c>
      <c r="B8" s="209"/>
      <c r="C8" s="209"/>
    </row>
    <row r="9" spans="1:3" x14ac:dyDescent="0.25">
      <c r="C9" s="67" t="s">
        <v>297</v>
      </c>
    </row>
    <row r="10" spans="1:3" ht="32.25" customHeight="1" x14ac:dyDescent="0.25">
      <c r="A10" s="9" t="s">
        <v>237</v>
      </c>
      <c r="B10" s="9" t="s">
        <v>136</v>
      </c>
      <c r="C10" s="7" t="s">
        <v>77</v>
      </c>
    </row>
    <row r="11" spans="1:3" s="12" customFormat="1" ht="15.75" customHeight="1" x14ac:dyDescent="0.25">
      <c r="A11" s="20" t="s">
        <v>79</v>
      </c>
      <c r="B11" s="73" t="s">
        <v>137</v>
      </c>
      <c r="C11" s="44">
        <f>C12+C15+C19</f>
        <v>30189</v>
      </c>
    </row>
    <row r="12" spans="1:3" ht="15.75" customHeight="1" x14ac:dyDescent="0.25">
      <c r="A12" s="20" t="s">
        <v>70</v>
      </c>
      <c r="B12" s="24" t="s">
        <v>138</v>
      </c>
      <c r="C12" s="44">
        <f>C13</f>
        <v>28042</v>
      </c>
    </row>
    <row r="13" spans="1:3" ht="15.75" customHeight="1" x14ac:dyDescent="0.25">
      <c r="A13" s="22" t="s">
        <v>176</v>
      </c>
      <c r="B13" s="9" t="s">
        <v>188</v>
      </c>
      <c r="C13" s="109">
        <v>28042</v>
      </c>
    </row>
    <row r="14" spans="1:3" ht="33" customHeight="1" x14ac:dyDescent="0.25">
      <c r="A14" s="22"/>
      <c r="B14" s="182" t="s">
        <v>296</v>
      </c>
      <c r="C14" s="183">
        <v>29</v>
      </c>
    </row>
    <row r="15" spans="1:3" ht="15.75" customHeight="1" x14ac:dyDescent="0.25">
      <c r="A15" s="20" t="s">
        <v>13</v>
      </c>
      <c r="B15" s="24" t="s">
        <v>139</v>
      </c>
      <c r="C15" s="110">
        <f>SUM(C16:C18)</f>
        <v>2042</v>
      </c>
    </row>
    <row r="16" spans="1:3" ht="15.75" customHeight="1" x14ac:dyDescent="0.25">
      <c r="A16" s="22" t="s">
        <v>177</v>
      </c>
      <c r="B16" s="9" t="s">
        <v>140</v>
      </c>
      <c r="C16" s="109">
        <v>430</v>
      </c>
    </row>
    <row r="17" spans="1:3" ht="15.75" customHeight="1" x14ac:dyDescent="0.25">
      <c r="A17" s="22" t="s">
        <v>178</v>
      </c>
      <c r="B17" s="9" t="s">
        <v>141</v>
      </c>
      <c r="C17" s="109">
        <v>12</v>
      </c>
    </row>
    <row r="18" spans="1:3" s="12" customFormat="1" ht="15.75" customHeight="1" x14ac:dyDescent="0.25">
      <c r="A18" s="22" t="s">
        <v>179</v>
      </c>
      <c r="B18" s="9" t="s">
        <v>142</v>
      </c>
      <c r="C18" s="109">
        <v>1600</v>
      </c>
    </row>
    <row r="19" spans="1:3" s="12" customFormat="1" ht="15.75" customHeight="1" x14ac:dyDescent="0.25">
      <c r="A19" s="20" t="s">
        <v>14</v>
      </c>
      <c r="B19" s="24" t="s">
        <v>143</v>
      </c>
      <c r="C19" s="110">
        <f>SUM(C20)</f>
        <v>105</v>
      </c>
    </row>
    <row r="20" spans="1:3" s="12" customFormat="1" ht="15.75" customHeight="1" x14ac:dyDescent="0.25">
      <c r="A20" s="22" t="s">
        <v>180</v>
      </c>
      <c r="B20" s="9" t="s">
        <v>150</v>
      </c>
      <c r="C20" s="109">
        <v>105</v>
      </c>
    </row>
    <row r="21" spans="1:3" ht="15.75" customHeight="1" x14ac:dyDescent="0.25">
      <c r="A21" s="20" t="s">
        <v>80</v>
      </c>
      <c r="B21" s="24" t="s">
        <v>144</v>
      </c>
      <c r="C21" s="110">
        <f>C22+C32+C39+C40</f>
        <v>1819</v>
      </c>
    </row>
    <row r="22" spans="1:3" ht="15.75" customHeight="1" x14ac:dyDescent="0.25">
      <c r="A22" s="20" t="s">
        <v>25</v>
      </c>
      <c r="B22" s="24" t="s">
        <v>145</v>
      </c>
      <c r="C22" s="110">
        <f>SUM(C23:C28)-C25-C26+C31</f>
        <v>382</v>
      </c>
    </row>
    <row r="23" spans="1:3" ht="15.75" customHeight="1" x14ac:dyDescent="0.25">
      <c r="A23" s="22" t="s">
        <v>175</v>
      </c>
      <c r="B23" s="9" t="s">
        <v>189</v>
      </c>
      <c r="C23" s="109">
        <v>2</v>
      </c>
    </row>
    <row r="24" spans="1:3" ht="15.75" customHeight="1" x14ac:dyDescent="0.25">
      <c r="A24" s="22" t="s">
        <v>174</v>
      </c>
      <c r="B24" s="9" t="s">
        <v>319</v>
      </c>
      <c r="C24" s="109">
        <f>SUM(C25:C26)</f>
        <v>10</v>
      </c>
    </row>
    <row r="25" spans="1:3" ht="15.75" customHeight="1" x14ac:dyDescent="0.25">
      <c r="A25" s="22" t="s">
        <v>321</v>
      </c>
      <c r="B25" s="9" t="s">
        <v>119</v>
      </c>
      <c r="C25" s="109">
        <v>10</v>
      </c>
    </row>
    <row r="26" spans="1:3" ht="15.75" customHeight="1" x14ac:dyDescent="0.25">
      <c r="A26" s="22" t="s">
        <v>322</v>
      </c>
      <c r="B26" s="9" t="s">
        <v>320</v>
      </c>
      <c r="C26" s="109"/>
    </row>
    <row r="27" spans="1:3" ht="15.75" customHeight="1" x14ac:dyDescent="0.25">
      <c r="A27" s="22" t="s">
        <v>190</v>
      </c>
      <c r="B27" s="9" t="s">
        <v>171</v>
      </c>
      <c r="C27" s="109">
        <v>90</v>
      </c>
    </row>
    <row r="28" spans="1:3" ht="15.75" customHeight="1" x14ac:dyDescent="0.25">
      <c r="A28" s="22" t="s">
        <v>191</v>
      </c>
      <c r="B28" s="9" t="s">
        <v>185</v>
      </c>
      <c r="C28" s="109">
        <f>SUM(C29:C30)</f>
        <v>80</v>
      </c>
    </row>
    <row r="29" spans="1:3" ht="15.75" customHeight="1" x14ac:dyDescent="0.25">
      <c r="A29" s="22" t="s">
        <v>192</v>
      </c>
      <c r="B29" s="9" t="s">
        <v>194</v>
      </c>
      <c r="C29" s="109">
        <v>35</v>
      </c>
    </row>
    <row r="30" spans="1:3" ht="15.75" customHeight="1" x14ac:dyDescent="0.25">
      <c r="A30" s="22" t="s">
        <v>193</v>
      </c>
      <c r="B30" s="9" t="s">
        <v>151</v>
      </c>
      <c r="C30" s="109">
        <v>45</v>
      </c>
    </row>
    <row r="31" spans="1:3" ht="15.75" customHeight="1" x14ac:dyDescent="0.25">
      <c r="A31" s="22" t="s">
        <v>352</v>
      </c>
      <c r="B31" s="9" t="s">
        <v>353</v>
      </c>
      <c r="C31" s="109">
        <v>200</v>
      </c>
    </row>
    <row r="32" spans="1:3" ht="15.75" customHeight="1" x14ac:dyDescent="0.25">
      <c r="A32" s="20" t="s">
        <v>26</v>
      </c>
      <c r="B32" s="24" t="s">
        <v>152</v>
      </c>
      <c r="C32" s="110">
        <f>C33+C34+C35+C36</f>
        <v>1112</v>
      </c>
    </row>
    <row r="33" spans="1:3" ht="15.75" customHeight="1" x14ac:dyDescent="0.25">
      <c r="A33" s="22" t="s">
        <v>198</v>
      </c>
      <c r="B33" s="28" t="s">
        <v>169</v>
      </c>
      <c r="C33" s="43">
        <v>253.4</v>
      </c>
    </row>
    <row r="34" spans="1:3" ht="15.75" customHeight="1" x14ac:dyDescent="0.25">
      <c r="A34" s="22" t="s">
        <v>199</v>
      </c>
      <c r="B34" s="28" t="s">
        <v>170</v>
      </c>
      <c r="C34" s="43">
        <v>141.9</v>
      </c>
    </row>
    <row r="35" spans="1:3" ht="31.5" customHeight="1" x14ac:dyDescent="0.25">
      <c r="A35" s="22" t="s">
        <v>200</v>
      </c>
      <c r="B35" s="28" t="s">
        <v>148</v>
      </c>
      <c r="C35" s="43">
        <v>639.70000000000005</v>
      </c>
    </row>
    <row r="36" spans="1:3" x14ac:dyDescent="0.25">
      <c r="A36" s="22" t="s">
        <v>201</v>
      </c>
      <c r="B36" s="9" t="s">
        <v>197</v>
      </c>
      <c r="C36" s="109">
        <f>SUM(C37:C38)</f>
        <v>77</v>
      </c>
    </row>
    <row r="37" spans="1:3" x14ac:dyDescent="0.25">
      <c r="A37" s="22" t="s">
        <v>202</v>
      </c>
      <c r="B37" s="9" t="s">
        <v>195</v>
      </c>
      <c r="C37" s="109">
        <v>42</v>
      </c>
    </row>
    <row r="38" spans="1:3" x14ac:dyDescent="0.25">
      <c r="A38" s="22" t="s">
        <v>203</v>
      </c>
      <c r="B38" s="9" t="s">
        <v>196</v>
      </c>
      <c r="C38" s="109">
        <v>35</v>
      </c>
    </row>
    <row r="39" spans="1:3" x14ac:dyDescent="0.25">
      <c r="A39" s="20" t="s">
        <v>27</v>
      </c>
      <c r="B39" s="24" t="s">
        <v>172</v>
      </c>
      <c r="C39" s="110">
        <v>25</v>
      </c>
    </row>
    <row r="40" spans="1:3" s="12" customFormat="1" ht="15.75" customHeight="1" x14ac:dyDescent="0.25">
      <c r="A40" s="20" t="s">
        <v>28</v>
      </c>
      <c r="B40" s="24" t="s">
        <v>146</v>
      </c>
      <c r="C40" s="110">
        <v>300</v>
      </c>
    </row>
    <row r="41" spans="1:3" s="12" customFormat="1" x14ac:dyDescent="0.25">
      <c r="A41" s="122" t="s">
        <v>207</v>
      </c>
      <c r="B41" s="122"/>
      <c r="C41" s="110">
        <f>C21+C11</f>
        <v>32008</v>
      </c>
    </row>
    <row r="42" spans="1:3" s="12" customFormat="1" x14ac:dyDescent="0.25">
      <c r="A42" s="112" t="s">
        <v>204</v>
      </c>
      <c r="B42" s="113"/>
      <c r="C42" s="110"/>
    </row>
    <row r="43" spans="1:3" s="12" customFormat="1" x14ac:dyDescent="0.25">
      <c r="A43" s="22" t="s">
        <v>37</v>
      </c>
      <c r="B43" s="24" t="s">
        <v>147</v>
      </c>
      <c r="C43" s="44">
        <f>SUM(C44:C45)</f>
        <v>40</v>
      </c>
    </row>
    <row r="44" spans="1:3" s="12" customFormat="1" x14ac:dyDescent="0.25">
      <c r="A44" s="22" t="s">
        <v>205</v>
      </c>
      <c r="B44" s="9" t="s">
        <v>173</v>
      </c>
      <c r="C44" s="43">
        <v>40</v>
      </c>
    </row>
    <row r="45" spans="1:3" s="12" customFormat="1" x14ac:dyDescent="0.25">
      <c r="A45" s="22" t="s">
        <v>206</v>
      </c>
      <c r="B45" s="9" t="s">
        <v>120</v>
      </c>
      <c r="C45" s="43"/>
    </row>
    <row r="46" spans="1:3" s="12" customFormat="1" x14ac:dyDescent="0.25">
      <c r="A46" s="22"/>
      <c r="B46" s="192" t="s">
        <v>323</v>
      </c>
      <c r="C46" s="43"/>
    </row>
    <row r="47" spans="1:3" s="12" customFormat="1" ht="31.5" customHeight="1" x14ac:dyDescent="0.25">
      <c r="A47" s="212" t="s">
        <v>208</v>
      </c>
      <c r="B47" s="213"/>
      <c r="C47" s="110">
        <f>SUM(C43)</f>
        <v>40</v>
      </c>
    </row>
    <row r="48" spans="1:3" s="12" customFormat="1" x14ac:dyDescent="0.25">
      <c r="A48" s="20" t="s">
        <v>82</v>
      </c>
      <c r="B48" s="111" t="s">
        <v>154</v>
      </c>
      <c r="C48" s="44"/>
    </row>
    <row r="49" spans="1:3" s="12" customFormat="1" ht="31.5" customHeight="1" x14ac:dyDescent="0.25">
      <c r="A49" s="31" t="s">
        <v>45</v>
      </c>
      <c r="B49" s="120" t="s">
        <v>163</v>
      </c>
      <c r="C49" s="44">
        <f>C50+C78+C79+C80</f>
        <v>18562.330000000002</v>
      </c>
    </row>
    <row r="50" spans="1:3" s="12" customFormat="1" ht="31.5" x14ac:dyDescent="0.25">
      <c r="A50" s="25" t="s">
        <v>236</v>
      </c>
      <c r="B50" s="28" t="s">
        <v>209</v>
      </c>
      <c r="C50" s="43">
        <f>SUM(C51:C74)+C77-C70-C72</f>
        <v>4834.7300000000005</v>
      </c>
    </row>
    <row r="51" spans="1:3" s="12" customFormat="1" ht="31.5" customHeight="1" x14ac:dyDescent="0.25">
      <c r="A51" s="25"/>
      <c r="B51" s="158" t="s">
        <v>212</v>
      </c>
      <c r="C51" s="43">
        <v>1.1000000000000001</v>
      </c>
    </row>
    <row r="52" spans="1:3" s="12" customFormat="1" x14ac:dyDescent="0.25">
      <c r="A52" s="25"/>
      <c r="B52" s="159" t="s">
        <v>339</v>
      </c>
      <c r="C52" s="43">
        <v>28</v>
      </c>
    </row>
    <row r="53" spans="1:3" s="12" customFormat="1" x14ac:dyDescent="0.25">
      <c r="A53" s="25"/>
      <c r="B53" s="159" t="s">
        <v>338</v>
      </c>
      <c r="C53" s="43">
        <v>9.5</v>
      </c>
    </row>
    <row r="54" spans="1:3" s="12" customFormat="1" ht="31.5" customHeight="1" x14ac:dyDescent="0.25">
      <c r="A54" s="25"/>
      <c r="B54" s="159" t="s">
        <v>340</v>
      </c>
      <c r="C54" s="43">
        <v>0.5</v>
      </c>
    </row>
    <row r="55" spans="1:3" s="12" customFormat="1" ht="15.75" customHeight="1" x14ac:dyDescent="0.25">
      <c r="A55" s="25"/>
      <c r="B55" s="159" t="s">
        <v>284</v>
      </c>
      <c r="C55" s="43">
        <v>42</v>
      </c>
    </row>
    <row r="56" spans="1:3" s="12" customFormat="1" ht="31.5" customHeight="1" x14ac:dyDescent="0.25">
      <c r="A56" s="25"/>
      <c r="B56" s="159" t="s">
        <v>285</v>
      </c>
      <c r="C56" s="43">
        <v>2.9</v>
      </c>
    </row>
    <row r="57" spans="1:3" s="12" customFormat="1" ht="31.5" customHeight="1" x14ac:dyDescent="0.25">
      <c r="A57" s="25"/>
      <c r="B57" s="159" t="s">
        <v>275</v>
      </c>
      <c r="C57" s="43">
        <v>7.3</v>
      </c>
    </row>
    <row r="58" spans="1:3" s="12" customFormat="1" ht="31.5" customHeight="1" x14ac:dyDescent="0.25">
      <c r="A58" s="25"/>
      <c r="B58" s="159" t="s">
        <v>341</v>
      </c>
      <c r="C58" s="43">
        <v>20.7</v>
      </c>
    </row>
    <row r="59" spans="1:3" s="12" customFormat="1" x14ac:dyDescent="0.25">
      <c r="A59" s="25"/>
      <c r="B59" s="159" t="s">
        <v>214</v>
      </c>
      <c r="C59" s="43">
        <v>3.4</v>
      </c>
    </row>
    <row r="60" spans="1:3" s="12" customFormat="1" x14ac:dyDescent="0.25">
      <c r="A60" s="25"/>
      <c r="B60" s="160" t="s">
        <v>346</v>
      </c>
      <c r="C60" s="43">
        <v>979.4</v>
      </c>
    </row>
    <row r="61" spans="1:3" s="12" customFormat="1" ht="31.5" customHeight="1" x14ac:dyDescent="0.25">
      <c r="A61" s="25"/>
      <c r="B61" s="161" t="s">
        <v>276</v>
      </c>
      <c r="C61" s="43">
        <v>9</v>
      </c>
    </row>
    <row r="62" spans="1:3" s="12" customFormat="1" x14ac:dyDescent="0.25">
      <c r="A62" s="25"/>
      <c r="B62" s="161" t="s">
        <v>59</v>
      </c>
      <c r="C62" s="43">
        <v>24.2</v>
      </c>
    </row>
    <row r="63" spans="1:3" s="12" customFormat="1" ht="31.5" customHeight="1" x14ac:dyDescent="0.25">
      <c r="A63" s="25"/>
      <c r="B63" s="162" t="s">
        <v>344</v>
      </c>
      <c r="C63" s="43">
        <v>248.5</v>
      </c>
    </row>
    <row r="64" spans="1:3" s="12" customFormat="1" x14ac:dyDescent="0.25">
      <c r="A64" s="25"/>
      <c r="B64" s="162" t="s">
        <v>345</v>
      </c>
      <c r="C64" s="43">
        <v>588.20000000000005</v>
      </c>
    </row>
    <row r="65" spans="1:3" s="12" customFormat="1" x14ac:dyDescent="0.25">
      <c r="A65" s="25"/>
      <c r="B65" s="162" t="s">
        <v>160</v>
      </c>
      <c r="C65" s="43">
        <v>1988</v>
      </c>
    </row>
    <row r="66" spans="1:3" s="12" customFormat="1" ht="63" x14ac:dyDescent="0.25">
      <c r="A66" s="25"/>
      <c r="B66" s="162" t="s">
        <v>348</v>
      </c>
      <c r="C66" s="43">
        <v>1</v>
      </c>
    </row>
    <row r="67" spans="1:3" s="12" customFormat="1" ht="31.5" customHeight="1" x14ac:dyDescent="0.25">
      <c r="A67" s="25"/>
      <c r="B67" s="161" t="s">
        <v>213</v>
      </c>
      <c r="C67" s="43">
        <v>118.3</v>
      </c>
    </row>
    <row r="68" spans="1:3" s="12" customFormat="1" ht="15.75" customHeight="1" x14ac:dyDescent="0.25">
      <c r="A68" s="25"/>
      <c r="B68" s="161" t="s">
        <v>343</v>
      </c>
      <c r="C68" s="43">
        <v>20.8</v>
      </c>
    </row>
    <row r="69" spans="1:3" s="12" customFormat="1" x14ac:dyDescent="0.25">
      <c r="A69" s="25"/>
      <c r="B69" s="160" t="s">
        <v>286</v>
      </c>
      <c r="C69" s="43">
        <v>186.2</v>
      </c>
    </row>
    <row r="70" spans="1:3" s="12" customFormat="1" ht="31.5" customHeight="1" x14ac:dyDescent="0.25">
      <c r="A70" s="25"/>
      <c r="B70" s="166" t="s">
        <v>349</v>
      </c>
      <c r="C70" s="43">
        <v>3.5</v>
      </c>
    </row>
    <row r="71" spans="1:3" s="12" customFormat="1" ht="47.25" x14ac:dyDescent="0.25">
      <c r="A71" s="25"/>
      <c r="B71" s="160" t="s">
        <v>305</v>
      </c>
      <c r="C71" s="43">
        <v>195</v>
      </c>
    </row>
    <row r="72" spans="1:3" s="12" customFormat="1" x14ac:dyDescent="0.25">
      <c r="A72" s="25"/>
      <c r="B72" s="166" t="s">
        <v>58</v>
      </c>
      <c r="C72" s="43">
        <v>51</v>
      </c>
    </row>
    <row r="73" spans="1:3" s="12" customFormat="1" ht="48.75" customHeight="1" x14ac:dyDescent="0.25">
      <c r="A73" s="25"/>
      <c r="B73" s="160" t="s">
        <v>350</v>
      </c>
      <c r="C73" s="43">
        <v>16.100000000000001</v>
      </c>
    </row>
    <row r="74" spans="1:3" s="12" customFormat="1" ht="31.5" customHeight="1" x14ac:dyDescent="0.25">
      <c r="A74" s="25"/>
      <c r="B74" s="163" t="s">
        <v>280</v>
      </c>
      <c r="C74" s="43">
        <f>SUM(C75:C76)</f>
        <v>344.63</v>
      </c>
    </row>
    <row r="75" spans="1:3" s="12" customFormat="1" ht="47.25" customHeight="1" x14ac:dyDescent="0.25">
      <c r="A75" s="25"/>
      <c r="B75" s="145" t="s">
        <v>279</v>
      </c>
      <c r="C75" s="165">
        <v>264.60000000000002</v>
      </c>
    </row>
    <row r="76" spans="1:3" s="12" customFormat="1" ht="49.5" customHeight="1" x14ac:dyDescent="0.25">
      <c r="A76" s="25"/>
      <c r="B76" s="146" t="s">
        <v>342</v>
      </c>
      <c r="C76" s="203">
        <v>80.03</v>
      </c>
    </row>
    <row r="77" spans="1:3" s="12" customFormat="1" ht="60" customHeight="1" x14ac:dyDescent="0.25">
      <c r="A77" s="25"/>
      <c r="B77" s="164" t="s">
        <v>282</v>
      </c>
      <c r="C77" s="43"/>
    </row>
    <row r="78" spans="1:3" s="12" customFormat="1" ht="18" customHeight="1" x14ac:dyDescent="0.25">
      <c r="A78" s="155" t="s">
        <v>46</v>
      </c>
      <c r="B78" s="28" t="s">
        <v>281</v>
      </c>
      <c r="C78" s="43">
        <v>13274.7</v>
      </c>
    </row>
    <row r="79" spans="1:3" s="12" customFormat="1" ht="61.5" customHeight="1" x14ac:dyDescent="0.25">
      <c r="A79" s="25" t="s">
        <v>47</v>
      </c>
      <c r="B79" s="28" t="s">
        <v>211</v>
      </c>
      <c r="C79" s="43">
        <v>452.9</v>
      </c>
    </row>
    <row r="80" spans="1:3" s="12" customFormat="1" ht="31.5" x14ac:dyDescent="0.25">
      <c r="A80" s="25" t="s">
        <v>48</v>
      </c>
      <c r="B80" s="28" t="s">
        <v>210</v>
      </c>
      <c r="C80" s="106"/>
    </row>
    <row r="81" spans="1:5" s="12" customFormat="1" ht="31.5" customHeight="1" x14ac:dyDescent="0.25">
      <c r="A81" s="210" t="s">
        <v>232</v>
      </c>
      <c r="B81" s="211"/>
      <c r="C81" s="44">
        <f>C49</f>
        <v>18562.330000000002</v>
      </c>
    </row>
    <row r="82" spans="1:5" s="12" customFormat="1" x14ac:dyDescent="0.25">
      <c r="A82" s="68" t="s">
        <v>83</v>
      </c>
      <c r="B82" s="69" t="s">
        <v>153</v>
      </c>
      <c r="C82" s="70">
        <f>SUM(C83:C85)</f>
        <v>1865.7599999999998</v>
      </c>
      <c r="E82" s="89"/>
    </row>
    <row r="83" spans="1:5" s="12" customFormat="1" x14ac:dyDescent="0.25">
      <c r="A83" s="25" t="s">
        <v>49</v>
      </c>
      <c r="B83" s="28" t="s">
        <v>161</v>
      </c>
      <c r="C83" s="107"/>
    </row>
    <row r="84" spans="1:5" s="12" customFormat="1" ht="31.5" x14ac:dyDescent="0.25">
      <c r="A84" s="25" t="s">
        <v>67</v>
      </c>
      <c r="B84" s="28" t="s">
        <v>215</v>
      </c>
      <c r="C84" s="167"/>
    </row>
    <row r="85" spans="1:5" s="12" customFormat="1" x14ac:dyDescent="0.25">
      <c r="A85" s="25" t="s">
        <v>68</v>
      </c>
      <c r="B85" s="28" t="s">
        <v>158</v>
      </c>
      <c r="C85" s="44">
        <f>C86+C87+C88+C91+C92+C93+C94+C95+C96+C97+C98+C99+C100+C101+C102</f>
        <v>1865.7599999999998</v>
      </c>
      <c r="E85" s="89"/>
    </row>
    <row r="86" spans="1:5" s="12" customFormat="1" x14ac:dyDescent="0.25">
      <c r="A86" s="25" t="s">
        <v>241</v>
      </c>
      <c r="B86" s="28" t="s">
        <v>253</v>
      </c>
      <c r="C86" s="107">
        <v>38.659999999999997</v>
      </c>
      <c r="E86" s="89"/>
    </row>
    <row r="87" spans="1:5" s="12" customFormat="1" ht="32.25" customHeight="1" x14ac:dyDescent="0.25">
      <c r="A87" s="25" t="s">
        <v>242</v>
      </c>
      <c r="B87" s="28" t="s">
        <v>351</v>
      </c>
      <c r="C87" s="107">
        <v>25</v>
      </c>
      <c r="E87" s="89"/>
    </row>
    <row r="88" spans="1:5" s="12" customFormat="1" ht="31.5" x14ac:dyDescent="0.25">
      <c r="A88" s="25" t="s">
        <v>258</v>
      </c>
      <c r="B88" s="153" t="s">
        <v>255</v>
      </c>
      <c r="C88" s="109">
        <f>SUM(C89:C90)</f>
        <v>102.6</v>
      </c>
      <c r="E88" s="89"/>
    </row>
    <row r="89" spans="1:5" s="12" customFormat="1" x14ac:dyDescent="0.25">
      <c r="A89" s="25" t="s">
        <v>259</v>
      </c>
      <c r="B89" s="153" t="s">
        <v>256</v>
      </c>
      <c r="C89" s="109">
        <v>100.6</v>
      </c>
      <c r="E89" s="89"/>
    </row>
    <row r="90" spans="1:5" s="12" customFormat="1" x14ac:dyDescent="0.25">
      <c r="A90" s="25" t="s">
        <v>260</v>
      </c>
      <c r="B90" s="153" t="s">
        <v>257</v>
      </c>
      <c r="C90" s="109">
        <v>2</v>
      </c>
      <c r="E90" s="89"/>
    </row>
    <row r="91" spans="1:5" s="12" customFormat="1" ht="31.5" x14ac:dyDescent="0.25">
      <c r="A91" s="25" t="s">
        <v>266</v>
      </c>
      <c r="B91" s="156" t="s">
        <v>283</v>
      </c>
      <c r="C91" s="107">
        <v>170.4</v>
      </c>
      <c r="E91" s="89"/>
    </row>
    <row r="92" spans="1:5" s="12" customFormat="1" x14ac:dyDescent="0.25">
      <c r="A92" s="25" t="s">
        <v>267</v>
      </c>
      <c r="B92" s="28" t="s">
        <v>299</v>
      </c>
      <c r="C92" s="107"/>
      <c r="E92" s="89"/>
    </row>
    <row r="93" spans="1:5" s="12" customFormat="1" ht="31.5" x14ac:dyDescent="0.25">
      <c r="A93" s="25" t="s">
        <v>268</v>
      </c>
      <c r="B93" s="28" t="s">
        <v>355</v>
      </c>
      <c r="C93" s="107">
        <v>74.3</v>
      </c>
      <c r="E93" s="89"/>
    </row>
    <row r="94" spans="1:5" s="12" customFormat="1" ht="31.5" x14ac:dyDescent="0.25">
      <c r="A94" s="25" t="s">
        <v>269</v>
      </c>
      <c r="B94" s="28" t="s">
        <v>298</v>
      </c>
      <c r="C94" s="107"/>
      <c r="E94" s="89"/>
    </row>
    <row r="95" spans="1:5" s="12" customFormat="1" x14ac:dyDescent="0.25">
      <c r="A95" s="25" t="s">
        <v>270</v>
      </c>
      <c r="B95" s="28" t="s">
        <v>304</v>
      </c>
      <c r="C95" s="107">
        <v>111.2</v>
      </c>
      <c r="E95" s="89"/>
    </row>
    <row r="96" spans="1:5" s="12" customFormat="1" ht="38.25" customHeight="1" x14ac:dyDescent="0.25">
      <c r="A96" s="25" t="s">
        <v>271</v>
      </c>
      <c r="B96" s="156" t="s">
        <v>277</v>
      </c>
      <c r="C96" s="107">
        <v>1284.0999999999999</v>
      </c>
      <c r="E96" s="89"/>
    </row>
    <row r="97" spans="1:5" s="12" customFormat="1" ht="38.25" customHeight="1" x14ac:dyDescent="0.25">
      <c r="A97" s="25" t="s">
        <v>278</v>
      </c>
      <c r="B97" s="28" t="s">
        <v>336</v>
      </c>
      <c r="C97" s="107">
        <v>3.8</v>
      </c>
      <c r="E97" s="89"/>
    </row>
    <row r="98" spans="1:5" s="12" customFormat="1" ht="39" customHeight="1" x14ac:dyDescent="0.25">
      <c r="A98" s="25" t="s">
        <v>287</v>
      </c>
      <c r="B98" s="156" t="s">
        <v>433</v>
      </c>
      <c r="C98" s="107">
        <v>0.4</v>
      </c>
      <c r="E98" s="89"/>
    </row>
    <row r="99" spans="1:5" s="12" customFormat="1" ht="51" customHeight="1" x14ac:dyDescent="0.25">
      <c r="A99" s="25" t="s">
        <v>288</v>
      </c>
      <c r="B99" s="156" t="s">
        <v>434</v>
      </c>
      <c r="C99" s="167">
        <v>43.9</v>
      </c>
      <c r="E99" s="89"/>
    </row>
    <row r="100" spans="1:5" s="12" customFormat="1" ht="64.5" customHeight="1" x14ac:dyDescent="0.25">
      <c r="A100" s="25" t="s">
        <v>444</v>
      </c>
      <c r="B100" s="28" t="s">
        <v>332</v>
      </c>
      <c r="C100" s="107">
        <v>0.1</v>
      </c>
      <c r="E100" s="89"/>
    </row>
    <row r="101" spans="1:5" s="12" customFormat="1" ht="47.25" customHeight="1" x14ac:dyDescent="0.25">
      <c r="A101" s="25" t="s">
        <v>289</v>
      </c>
      <c r="B101" s="28" t="s">
        <v>357</v>
      </c>
      <c r="C101" s="107">
        <v>11.3</v>
      </c>
      <c r="E101" s="89"/>
    </row>
    <row r="102" spans="1:5" s="12" customFormat="1" ht="15.75" customHeight="1" x14ac:dyDescent="0.25">
      <c r="A102" s="25" t="s">
        <v>445</v>
      </c>
      <c r="B102" s="28" t="s">
        <v>265</v>
      </c>
      <c r="C102" s="107"/>
      <c r="E102" s="89"/>
    </row>
    <row r="103" spans="1:5" s="12" customFormat="1" ht="15.75" hidden="1" customHeight="1" x14ac:dyDescent="0.25">
      <c r="A103" s="25" t="s">
        <v>300</v>
      </c>
      <c r="B103" s="28"/>
      <c r="C103" s="107"/>
      <c r="E103" s="89"/>
    </row>
    <row r="104" spans="1:5" s="12" customFormat="1" ht="15.75" hidden="1" customHeight="1" x14ac:dyDescent="0.25">
      <c r="A104" s="25" t="s">
        <v>301</v>
      </c>
      <c r="B104" s="28"/>
      <c r="C104" s="107"/>
      <c r="E104" s="89"/>
    </row>
    <row r="105" spans="1:5" s="12" customFormat="1" ht="15.75" hidden="1" customHeight="1" x14ac:dyDescent="0.25">
      <c r="A105" s="25" t="s">
        <v>307</v>
      </c>
      <c r="B105" s="28"/>
      <c r="C105" s="107"/>
      <c r="E105" s="89"/>
    </row>
    <row r="106" spans="1:5" s="12" customFormat="1" ht="15.75" hidden="1" customHeight="1" x14ac:dyDescent="0.25">
      <c r="A106" s="25" t="s">
        <v>308</v>
      </c>
      <c r="B106" s="28"/>
      <c r="C106" s="107"/>
      <c r="E106" s="89"/>
    </row>
    <row r="107" spans="1:5" s="12" customFormat="1" ht="15.75" hidden="1" customHeight="1" x14ac:dyDescent="0.25">
      <c r="A107" s="25" t="s">
        <v>309</v>
      </c>
      <c r="B107" s="28"/>
      <c r="C107" s="107"/>
      <c r="E107" s="89"/>
    </row>
    <row r="108" spans="1:5" s="12" customFormat="1" ht="15.75" hidden="1" customHeight="1" x14ac:dyDescent="0.25">
      <c r="A108" s="25" t="s">
        <v>310</v>
      </c>
      <c r="B108" s="28"/>
      <c r="C108" s="107"/>
      <c r="E108" s="89"/>
    </row>
    <row r="109" spans="1:5" s="12" customFormat="1" ht="15.75" hidden="1" customHeight="1" x14ac:dyDescent="0.25">
      <c r="A109" s="25" t="s">
        <v>313</v>
      </c>
      <c r="B109" s="189"/>
      <c r="C109" s="107"/>
      <c r="E109" s="89"/>
    </row>
    <row r="110" spans="1:5" s="12" customFormat="1" ht="15.75" hidden="1" customHeight="1" x14ac:dyDescent="0.25">
      <c r="A110" s="25" t="s">
        <v>314</v>
      </c>
      <c r="B110" s="190"/>
      <c r="C110" s="107"/>
      <c r="E110" s="89"/>
    </row>
    <row r="111" spans="1:5" s="12" customFormat="1" ht="15.75" hidden="1" customHeight="1" x14ac:dyDescent="0.25">
      <c r="A111" s="25" t="s">
        <v>325</v>
      </c>
      <c r="B111" s="190"/>
      <c r="C111" s="107"/>
      <c r="E111" s="89"/>
    </row>
    <row r="112" spans="1:5" s="12" customFormat="1" ht="15.75" hidden="1" customHeight="1" x14ac:dyDescent="0.25">
      <c r="A112" s="25" t="s">
        <v>326</v>
      </c>
      <c r="B112" s="190"/>
      <c r="C112" s="107"/>
      <c r="E112" s="89"/>
    </row>
    <row r="113" spans="1:5" s="12" customFormat="1" ht="15.75" hidden="1" customHeight="1" x14ac:dyDescent="0.25">
      <c r="A113" s="25" t="s">
        <v>327</v>
      </c>
      <c r="B113" s="190"/>
      <c r="C113" s="107"/>
      <c r="E113" s="89"/>
    </row>
    <row r="114" spans="1:5" s="12" customFormat="1" ht="15.75" hidden="1" customHeight="1" x14ac:dyDescent="0.25">
      <c r="A114" s="25" t="s">
        <v>329</v>
      </c>
      <c r="B114" s="190"/>
      <c r="C114" s="107"/>
      <c r="E114" s="89"/>
    </row>
    <row r="115" spans="1:5" s="12" customFormat="1" ht="15.75" hidden="1" customHeight="1" x14ac:dyDescent="0.25">
      <c r="A115" s="25" t="s">
        <v>333</v>
      </c>
      <c r="B115" s="190"/>
      <c r="C115" s="107"/>
      <c r="E115" s="89"/>
    </row>
    <row r="116" spans="1:5" s="12" customFormat="1" ht="15.75" hidden="1" customHeight="1" x14ac:dyDescent="0.25">
      <c r="A116" s="25" t="s">
        <v>335</v>
      </c>
      <c r="B116" s="190"/>
      <c r="C116" s="107"/>
      <c r="E116" s="89"/>
    </row>
    <row r="117" spans="1:5" s="12" customFormat="1" x14ac:dyDescent="0.25">
      <c r="A117" s="31" t="s">
        <v>227</v>
      </c>
      <c r="B117" s="27"/>
      <c r="C117" s="70">
        <f>C82</f>
        <v>1865.7599999999998</v>
      </c>
      <c r="E117" s="89"/>
    </row>
    <row r="118" spans="1:5" s="12" customFormat="1" x14ac:dyDescent="0.25">
      <c r="A118" s="114" t="s">
        <v>228</v>
      </c>
      <c r="B118" s="114"/>
      <c r="C118" s="121">
        <f>C117+C81</f>
        <v>20428.09</v>
      </c>
    </row>
    <row r="119" spans="1:5" x14ac:dyDescent="0.25">
      <c r="A119" s="114" t="s">
        <v>229</v>
      </c>
      <c r="B119" s="114"/>
      <c r="C119" s="116">
        <f>C118+C47+C41</f>
        <v>52476.09</v>
      </c>
    </row>
    <row r="120" spans="1:5" x14ac:dyDescent="0.25">
      <c r="A120" s="114" t="s">
        <v>84</v>
      </c>
      <c r="B120" s="115" t="s">
        <v>216</v>
      </c>
      <c r="C120" s="116">
        <f>SUM(C121:C122)</f>
        <v>8059.7999999999993</v>
      </c>
    </row>
    <row r="121" spans="1:5" x14ac:dyDescent="0.25">
      <c r="A121" s="117" t="s">
        <v>50</v>
      </c>
      <c r="B121" s="147" t="s">
        <v>217</v>
      </c>
      <c r="C121" s="148">
        <v>301.5</v>
      </c>
    </row>
    <row r="122" spans="1:5" x14ac:dyDescent="0.25">
      <c r="A122" s="117" t="s">
        <v>51</v>
      </c>
      <c r="B122" s="118" t="s">
        <v>230</v>
      </c>
      <c r="C122" s="119">
        <f>SUM(C123:C128)</f>
        <v>7758.2999999999993</v>
      </c>
    </row>
    <row r="123" spans="1:5" x14ac:dyDescent="0.25">
      <c r="A123" s="117" t="s">
        <v>218</v>
      </c>
      <c r="B123" s="147" t="s">
        <v>219</v>
      </c>
      <c r="C123" s="148">
        <v>113.8</v>
      </c>
    </row>
    <row r="124" spans="1:5" x14ac:dyDescent="0.25">
      <c r="A124" s="117" t="s">
        <v>220</v>
      </c>
      <c r="B124" s="118" t="s">
        <v>221</v>
      </c>
      <c r="C124" s="119">
        <v>296.89999999999998</v>
      </c>
    </row>
    <row r="125" spans="1:5" x14ac:dyDescent="0.25">
      <c r="A125" s="117" t="s">
        <v>222</v>
      </c>
      <c r="B125" s="118" t="s">
        <v>161</v>
      </c>
      <c r="C125" s="119">
        <v>52.4</v>
      </c>
    </row>
    <row r="126" spans="1:5" ht="31.5" customHeight="1" x14ac:dyDescent="0.25">
      <c r="A126" s="117" t="s">
        <v>224</v>
      </c>
      <c r="B126" s="118" t="s">
        <v>223</v>
      </c>
      <c r="C126" s="119">
        <v>1040.5</v>
      </c>
    </row>
    <row r="127" spans="1:5" x14ac:dyDescent="0.25">
      <c r="A127" s="117" t="s">
        <v>225</v>
      </c>
      <c r="B127" s="147" t="s">
        <v>226</v>
      </c>
      <c r="C127" s="119"/>
    </row>
    <row r="128" spans="1:5" ht="16.5" thickBot="1" x14ac:dyDescent="0.3">
      <c r="A128" s="117" t="s">
        <v>231</v>
      </c>
      <c r="B128" s="199" t="s">
        <v>273</v>
      </c>
      <c r="C128" s="43">
        <v>6254.7</v>
      </c>
    </row>
    <row r="129" spans="1:3" s="12" customFormat="1" ht="16.5" thickBot="1" x14ac:dyDescent="0.3">
      <c r="A129" s="200"/>
      <c r="B129" s="201" t="s">
        <v>77</v>
      </c>
      <c r="C129" s="202">
        <f>SUM(C119:C120)</f>
        <v>60535.89</v>
      </c>
    </row>
    <row r="130" spans="1:3" s="12" customFormat="1" x14ac:dyDescent="0.25">
      <c r="A130" s="125"/>
      <c r="B130" s="125"/>
      <c r="C130" s="126"/>
    </row>
    <row r="131" spans="1:3" x14ac:dyDescent="0.25">
      <c r="C131" s="6"/>
    </row>
    <row r="132" spans="1:3" x14ac:dyDescent="0.25">
      <c r="C132" s="6"/>
    </row>
    <row r="133" spans="1:3" x14ac:dyDescent="0.25">
      <c r="C133" s="6"/>
    </row>
    <row r="134" spans="1:3" x14ac:dyDescent="0.25">
      <c r="C134" s="6"/>
    </row>
    <row r="135" spans="1:3" x14ac:dyDescent="0.25">
      <c r="C135" s="6"/>
    </row>
    <row r="136" spans="1:3" x14ac:dyDescent="0.25">
      <c r="C136" s="6"/>
    </row>
    <row r="137" spans="1:3" x14ac:dyDescent="0.25">
      <c r="C137" s="6"/>
    </row>
    <row r="138" spans="1:3" x14ac:dyDescent="0.25">
      <c r="C138" s="6"/>
    </row>
    <row r="139" spans="1:3" x14ac:dyDescent="0.25">
      <c r="C139" s="6"/>
    </row>
    <row r="140" spans="1:3" x14ac:dyDescent="0.25">
      <c r="C140" s="6"/>
    </row>
    <row r="141" spans="1:3" x14ac:dyDescent="0.25">
      <c r="C141" s="6"/>
    </row>
    <row r="142" spans="1:3" x14ac:dyDescent="0.25">
      <c r="C142" s="6"/>
    </row>
    <row r="143" spans="1:3" x14ac:dyDescent="0.25">
      <c r="C143" s="6"/>
    </row>
    <row r="144" spans="1:3" x14ac:dyDescent="0.25">
      <c r="C144" s="6"/>
    </row>
    <row r="145" spans="3:3" x14ac:dyDescent="0.25">
      <c r="C145" s="6"/>
    </row>
    <row r="146" spans="3:3" x14ac:dyDescent="0.25">
      <c r="C146" s="6"/>
    </row>
    <row r="147" spans="3:3" x14ac:dyDescent="0.25">
      <c r="C147" s="6"/>
    </row>
    <row r="148" spans="3:3" x14ac:dyDescent="0.25">
      <c r="C148" s="6"/>
    </row>
    <row r="149" spans="3:3" x14ac:dyDescent="0.25">
      <c r="C149" s="6"/>
    </row>
    <row r="150" spans="3:3" x14ac:dyDescent="0.25">
      <c r="C150" s="6"/>
    </row>
    <row r="151" spans="3:3" x14ac:dyDescent="0.25">
      <c r="C151" s="6"/>
    </row>
    <row r="152" spans="3:3" x14ac:dyDescent="0.25">
      <c r="C152" s="6"/>
    </row>
    <row r="153" spans="3:3" x14ac:dyDescent="0.25">
      <c r="C153" s="6"/>
    </row>
    <row r="154" spans="3:3" x14ac:dyDescent="0.25">
      <c r="C154" s="6"/>
    </row>
    <row r="155" spans="3:3" x14ac:dyDescent="0.25">
      <c r="C155" s="6"/>
    </row>
    <row r="156" spans="3:3" x14ac:dyDescent="0.25">
      <c r="C156" s="6"/>
    </row>
    <row r="157" spans="3:3" x14ac:dyDescent="0.25">
      <c r="C157" s="6"/>
    </row>
    <row r="158" spans="3:3" x14ac:dyDescent="0.25">
      <c r="C158" s="6"/>
    </row>
    <row r="159" spans="3:3" x14ac:dyDescent="0.25">
      <c r="C159" s="6"/>
    </row>
    <row r="160" spans="3:3" x14ac:dyDescent="0.25">
      <c r="C160" s="6"/>
    </row>
    <row r="161" spans="3:3" x14ac:dyDescent="0.25">
      <c r="C161" s="6"/>
    </row>
    <row r="162" spans="3:3" x14ac:dyDescent="0.25">
      <c r="C162" s="6"/>
    </row>
    <row r="163" spans="3:3" x14ac:dyDescent="0.25">
      <c r="C163" s="6"/>
    </row>
    <row r="164" spans="3:3" x14ac:dyDescent="0.25">
      <c r="C164" s="6"/>
    </row>
    <row r="165" spans="3:3" x14ac:dyDescent="0.25">
      <c r="C165" s="6"/>
    </row>
    <row r="166" spans="3:3" x14ac:dyDescent="0.25">
      <c r="C166" s="6"/>
    </row>
    <row r="167" spans="3:3" x14ac:dyDescent="0.25">
      <c r="C167" s="6"/>
    </row>
    <row r="168" spans="3:3" x14ac:dyDescent="0.25">
      <c r="C168" s="6"/>
    </row>
    <row r="169" spans="3:3" x14ac:dyDescent="0.25">
      <c r="C169" s="6"/>
    </row>
    <row r="170" spans="3:3" x14ac:dyDescent="0.25">
      <c r="C170" s="6"/>
    </row>
    <row r="171" spans="3:3" x14ac:dyDescent="0.25">
      <c r="C171" s="6"/>
    </row>
    <row r="172" spans="3:3" x14ac:dyDescent="0.25">
      <c r="C172" s="6"/>
    </row>
    <row r="173" spans="3:3" x14ac:dyDescent="0.25">
      <c r="C173" s="6"/>
    </row>
    <row r="174" spans="3:3" x14ac:dyDescent="0.25">
      <c r="C174" s="6"/>
    </row>
    <row r="175" spans="3:3" x14ac:dyDescent="0.25">
      <c r="C175" s="6"/>
    </row>
    <row r="176" spans="3:3" x14ac:dyDescent="0.25">
      <c r="C176" s="6"/>
    </row>
    <row r="177" spans="3:3" x14ac:dyDescent="0.25">
      <c r="C177" s="6"/>
    </row>
    <row r="178" spans="3:3" x14ac:dyDescent="0.25">
      <c r="C178" s="6"/>
    </row>
    <row r="179" spans="3:3" x14ac:dyDescent="0.25">
      <c r="C179" s="6"/>
    </row>
    <row r="180" spans="3:3" x14ac:dyDescent="0.25">
      <c r="C180" s="6"/>
    </row>
  </sheetData>
  <mergeCells count="4">
    <mergeCell ref="C2:C4"/>
    <mergeCell ref="A8:C8"/>
    <mergeCell ref="A81:B81"/>
    <mergeCell ref="A47:B47"/>
  </mergeCells>
  <phoneticPr fontId="9" type="noConversion"/>
  <pageMargins left="0.15748031496062992" right="0" top="0.39370078740157483" bottom="0" header="0" footer="0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58"/>
  <sheetViews>
    <sheetView showZeros="0" workbookViewId="0">
      <selection activeCell="B45" sqref="B45"/>
    </sheetView>
  </sheetViews>
  <sheetFormatPr defaultRowHeight="12.75" x14ac:dyDescent="0.2"/>
  <cols>
    <col min="1" max="1" width="5.5703125" customWidth="1"/>
    <col min="2" max="2" width="36.85546875" customWidth="1"/>
    <col min="3" max="3" width="14.140625" style="72" customWidth="1"/>
    <col min="4" max="4" width="12" customWidth="1"/>
    <col min="5" max="6" width="14.42578125" customWidth="1"/>
  </cols>
  <sheetData>
    <row r="1" spans="1:6" ht="15.75" x14ac:dyDescent="0.25">
      <c r="A1" s="1"/>
      <c r="B1" s="1"/>
      <c r="C1" s="12"/>
      <c r="D1" s="1" t="s">
        <v>78</v>
      </c>
      <c r="E1" s="1"/>
      <c r="F1" s="1"/>
    </row>
    <row r="2" spans="1:6" ht="15.75" x14ac:dyDescent="0.25">
      <c r="A2" s="1"/>
      <c r="B2" s="1"/>
      <c r="C2" s="12"/>
      <c r="D2" s="1" t="s">
        <v>134</v>
      </c>
      <c r="E2" s="1"/>
      <c r="F2" s="1"/>
    </row>
    <row r="3" spans="1:6" ht="15.75" x14ac:dyDescent="0.25">
      <c r="A3" s="1"/>
      <c r="B3" s="1"/>
      <c r="C3" s="12"/>
      <c r="D3" s="1" t="s">
        <v>361</v>
      </c>
      <c r="E3" s="1"/>
      <c r="F3" s="1"/>
    </row>
    <row r="4" spans="1:6" ht="15.75" hidden="1" customHeight="1" x14ac:dyDescent="0.25">
      <c r="A4" s="1"/>
      <c r="B4" s="1"/>
      <c r="C4" s="12"/>
      <c r="D4" s="208"/>
      <c r="E4" s="208"/>
      <c r="F4" s="208"/>
    </row>
    <row r="5" spans="1:6" ht="15.75" hidden="1" x14ac:dyDescent="0.25">
      <c r="A5" s="1"/>
      <c r="B5" s="1"/>
      <c r="C5" s="12"/>
      <c r="D5" s="208"/>
      <c r="E5" s="208"/>
      <c r="F5" s="208"/>
    </row>
    <row r="6" spans="1:6" ht="15.75" hidden="1" x14ac:dyDescent="0.25">
      <c r="A6" s="1"/>
      <c r="B6" s="1"/>
      <c r="C6" s="12"/>
      <c r="D6" s="208"/>
      <c r="E6" s="208"/>
      <c r="F6" s="208"/>
    </row>
    <row r="7" spans="1:6" ht="15.75" x14ac:dyDescent="0.25">
      <c r="A7" s="1"/>
      <c r="B7" s="12" t="s">
        <v>362</v>
      </c>
      <c r="C7" s="64"/>
      <c r="D7" s="12"/>
      <c r="E7" s="12"/>
      <c r="F7" s="12"/>
    </row>
    <row r="8" spans="1:6" ht="15.75" x14ac:dyDescent="0.25">
      <c r="A8" s="209" t="s">
        <v>155</v>
      </c>
      <c r="B8" s="209"/>
      <c r="C8" s="209"/>
      <c r="D8" s="209"/>
      <c r="E8" s="209"/>
      <c r="F8" s="209"/>
    </row>
    <row r="9" spans="1:6" ht="15.75" x14ac:dyDescent="0.25">
      <c r="A9" s="10"/>
      <c r="B9" s="10"/>
      <c r="C9" s="10"/>
      <c r="D9" s="10"/>
      <c r="E9" s="10"/>
      <c r="F9" s="67" t="s">
        <v>297</v>
      </c>
    </row>
    <row r="10" spans="1:6" ht="12.75" customHeight="1" x14ac:dyDescent="0.2">
      <c r="A10" s="218" t="s">
        <v>237</v>
      </c>
      <c r="B10" s="221" t="s">
        <v>97</v>
      </c>
      <c r="C10" s="224" t="s">
        <v>92</v>
      </c>
      <c r="D10" s="218" t="s">
        <v>169</v>
      </c>
      <c r="E10" s="227" t="s">
        <v>148</v>
      </c>
      <c r="F10" s="230" t="s">
        <v>170</v>
      </c>
    </row>
    <row r="11" spans="1:6" ht="12.75" customHeight="1" x14ac:dyDescent="0.2">
      <c r="A11" s="219"/>
      <c r="B11" s="222"/>
      <c r="C11" s="225"/>
      <c r="D11" s="219"/>
      <c r="E11" s="228"/>
      <c r="F11" s="230"/>
    </row>
    <row r="12" spans="1:6" ht="69.75" customHeight="1" x14ac:dyDescent="0.2">
      <c r="A12" s="220"/>
      <c r="B12" s="223"/>
      <c r="C12" s="226"/>
      <c r="D12" s="220"/>
      <c r="E12" s="229"/>
      <c r="F12" s="230"/>
    </row>
    <row r="13" spans="1:6" ht="24" customHeight="1" x14ac:dyDescent="0.25">
      <c r="A13" s="100" t="s">
        <v>79</v>
      </c>
      <c r="B13" s="231" t="s">
        <v>364</v>
      </c>
      <c r="C13" s="232"/>
      <c r="D13" s="232"/>
      <c r="E13" s="232"/>
      <c r="F13" s="233"/>
    </row>
    <row r="14" spans="1:6" ht="33.75" customHeight="1" x14ac:dyDescent="0.25">
      <c r="A14" s="101" t="s">
        <v>70</v>
      </c>
      <c r="B14" s="32" t="s">
        <v>110</v>
      </c>
      <c r="C14" s="44">
        <f>D14+E14+F14</f>
        <v>100.5</v>
      </c>
      <c r="D14" s="43"/>
      <c r="E14" s="49">
        <v>99.5</v>
      </c>
      <c r="F14" s="43">
        <v>1</v>
      </c>
    </row>
    <row r="15" spans="1:6" ht="33.75" customHeight="1" x14ac:dyDescent="0.25">
      <c r="A15" s="101" t="s">
        <v>13</v>
      </c>
      <c r="B15" s="32" t="s">
        <v>2</v>
      </c>
      <c r="C15" s="44">
        <f t="shared" ref="C15" si="0">D15+E15+F15</f>
        <v>97.5</v>
      </c>
      <c r="D15" s="43"/>
      <c r="E15" s="49">
        <v>96.3</v>
      </c>
      <c r="F15" s="43">
        <v>1.2</v>
      </c>
    </row>
    <row r="16" spans="1:6" ht="33.75" customHeight="1" x14ac:dyDescent="0.25">
      <c r="A16" s="101" t="s">
        <v>14</v>
      </c>
      <c r="B16" s="32" t="s">
        <v>9</v>
      </c>
      <c r="C16" s="44">
        <f t="shared" ref="C16:C30" si="1">D16+E16+F16</f>
        <v>30</v>
      </c>
      <c r="D16" s="43"/>
      <c r="E16" s="49">
        <v>30</v>
      </c>
      <c r="F16" s="43"/>
    </row>
    <row r="17" spans="1:6" ht="33.75" customHeight="1" x14ac:dyDescent="0.25">
      <c r="A17" s="101" t="s">
        <v>71</v>
      </c>
      <c r="B17" s="32" t="s">
        <v>126</v>
      </c>
      <c r="C17" s="44">
        <f t="shared" si="1"/>
        <v>30.4</v>
      </c>
      <c r="D17" s="43"/>
      <c r="E17" s="49">
        <v>30.4</v>
      </c>
      <c r="F17" s="43"/>
    </row>
    <row r="18" spans="1:6" ht="33.75" customHeight="1" x14ac:dyDescent="0.25">
      <c r="A18" s="101" t="s">
        <v>15</v>
      </c>
      <c r="B18" s="32" t="s">
        <v>76</v>
      </c>
      <c r="C18" s="44">
        <f t="shared" si="1"/>
        <v>51</v>
      </c>
      <c r="D18" s="43"/>
      <c r="E18" s="49">
        <v>51</v>
      </c>
      <c r="F18" s="43"/>
    </row>
    <row r="19" spans="1:6" ht="33.75" customHeight="1" x14ac:dyDescent="0.25">
      <c r="A19" s="101" t="s">
        <v>16</v>
      </c>
      <c r="B19" s="32" t="s">
        <v>157</v>
      </c>
      <c r="C19" s="44">
        <f t="shared" si="1"/>
        <v>76.5</v>
      </c>
      <c r="D19" s="43"/>
      <c r="E19" s="49">
        <v>75.400000000000006</v>
      </c>
      <c r="F19" s="43">
        <v>1.1000000000000001</v>
      </c>
    </row>
    <row r="20" spans="1:6" ht="33.75" customHeight="1" x14ac:dyDescent="0.25">
      <c r="A20" s="101" t="s">
        <v>17</v>
      </c>
      <c r="B20" s="32" t="s">
        <v>127</v>
      </c>
      <c r="C20" s="44">
        <f t="shared" si="1"/>
        <v>6</v>
      </c>
      <c r="D20" s="43">
        <v>1.5</v>
      </c>
      <c r="E20" s="49"/>
      <c r="F20" s="43">
        <v>4.5</v>
      </c>
    </row>
    <row r="21" spans="1:6" ht="33.75" customHeight="1" x14ac:dyDescent="0.25">
      <c r="A21" s="101" t="s">
        <v>18</v>
      </c>
      <c r="B21" s="32" t="s">
        <v>72</v>
      </c>
      <c r="C21" s="44">
        <f t="shared" si="1"/>
        <v>2.9</v>
      </c>
      <c r="D21" s="43"/>
      <c r="E21" s="49"/>
      <c r="F21" s="43">
        <v>2.9</v>
      </c>
    </row>
    <row r="22" spans="1:6" ht="33.75" customHeight="1" x14ac:dyDescent="0.25">
      <c r="A22" s="101" t="s">
        <v>19</v>
      </c>
      <c r="B22" s="32" t="s">
        <v>98</v>
      </c>
      <c r="C22" s="44">
        <f t="shared" si="1"/>
        <v>22.200000000000003</v>
      </c>
      <c r="D22" s="43">
        <v>0.1</v>
      </c>
      <c r="E22" s="49">
        <v>19.600000000000001</v>
      </c>
      <c r="F22" s="43">
        <v>2.5</v>
      </c>
    </row>
    <row r="23" spans="1:6" ht="33.75" customHeight="1" x14ac:dyDescent="0.25">
      <c r="A23" s="101" t="s">
        <v>20</v>
      </c>
      <c r="B23" s="32" t="s">
        <v>334</v>
      </c>
      <c r="C23" s="44">
        <f t="shared" si="1"/>
        <v>19.399999999999999</v>
      </c>
      <c r="D23" s="43"/>
      <c r="E23" s="49">
        <v>19</v>
      </c>
      <c r="F23" s="43">
        <v>0.4</v>
      </c>
    </row>
    <row r="24" spans="1:6" ht="33.75" customHeight="1" x14ac:dyDescent="0.25">
      <c r="A24" s="101" t="s">
        <v>21</v>
      </c>
      <c r="B24" s="32" t="s">
        <v>73</v>
      </c>
      <c r="C24" s="44">
        <f t="shared" si="1"/>
        <v>29</v>
      </c>
      <c r="D24" s="43"/>
      <c r="E24" s="49">
        <v>17</v>
      </c>
      <c r="F24" s="43">
        <v>12</v>
      </c>
    </row>
    <row r="25" spans="1:6" ht="33.75" customHeight="1" x14ac:dyDescent="0.25">
      <c r="A25" s="101" t="s">
        <v>22</v>
      </c>
      <c r="B25" s="32" t="s">
        <v>74</v>
      </c>
      <c r="C25" s="44">
        <f t="shared" si="1"/>
        <v>23.4</v>
      </c>
      <c r="D25" s="43"/>
      <c r="E25" s="49">
        <v>23</v>
      </c>
      <c r="F25" s="43">
        <v>0.4</v>
      </c>
    </row>
    <row r="26" spans="1:6" ht="33.75" customHeight="1" x14ac:dyDescent="0.25">
      <c r="A26" s="101" t="s">
        <v>23</v>
      </c>
      <c r="B26" s="32" t="s">
        <v>10</v>
      </c>
      <c r="C26" s="44">
        <f t="shared" si="1"/>
        <v>5.5</v>
      </c>
      <c r="D26" s="43"/>
      <c r="E26" s="49">
        <v>5.5</v>
      </c>
      <c r="F26" s="43"/>
    </row>
    <row r="27" spans="1:6" ht="33.75" customHeight="1" x14ac:dyDescent="0.25">
      <c r="A27" s="101" t="s">
        <v>111</v>
      </c>
      <c r="B27" s="32" t="s">
        <v>261</v>
      </c>
      <c r="C27" s="44">
        <f t="shared" si="1"/>
        <v>0.5</v>
      </c>
      <c r="D27" s="43">
        <v>0.5</v>
      </c>
      <c r="E27" s="49"/>
      <c r="F27" s="43"/>
    </row>
    <row r="28" spans="1:6" ht="33.75" customHeight="1" x14ac:dyDescent="0.25">
      <c r="A28" s="101" t="s">
        <v>24</v>
      </c>
      <c r="B28" s="32" t="s">
        <v>384</v>
      </c>
      <c r="C28" s="44">
        <f t="shared" si="1"/>
        <v>6</v>
      </c>
      <c r="D28" s="43"/>
      <c r="E28" s="49">
        <v>6</v>
      </c>
      <c r="F28" s="43"/>
    </row>
    <row r="29" spans="1:6" ht="24" customHeight="1" x14ac:dyDescent="0.25">
      <c r="A29" s="101" t="s">
        <v>112</v>
      </c>
      <c r="B29" s="32" t="s">
        <v>99</v>
      </c>
      <c r="C29" s="44">
        <f t="shared" si="1"/>
        <v>87</v>
      </c>
      <c r="D29" s="43"/>
      <c r="E29" s="49">
        <v>87</v>
      </c>
      <c r="F29" s="43"/>
    </row>
    <row r="30" spans="1:6" ht="33.75" customHeight="1" x14ac:dyDescent="0.25">
      <c r="A30" s="101" t="s">
        <v>168</v>
      </c>
      <c r="B30" s="32" t="s">
        <v>330</v>
      </c>
      <c r="C30" s="44">
        <f t="shared" si="1"/>
        <v>105</v>
      </c>
      <c r="D30" s="43">
        <v>55</v>
      </c>
      <c r="E30" s="49">
        <v>50</v>
      </c>
      <c r="F30" s="43"/>
    </row>
    <row r="31" spans="1:6" ht="33.75" customHeight="1" x14ac:dyDescent="0.25">
      <c r="A31" s="101" t="s">
        <v>366</v>
      </c>
      <c r="B31" s="32" t="s">
        <v>100</v>
      </c>
      <c r="C31" s="44">
        <f>D31+E31+F31</f>
        <v>2</v>
      </c>
      <c r="D31" s="43">
        <v>2</v>
      </c>
      <c r="E31" s="49"/>
      <c r="F31" s="43"/>
    </row>
    <row r="32" spans="1:6" ht="24" customHeight="1" x14ac:dyDescent="0.25">
      <c r="A32" s="101" t="s">
        <v>367</v>
      </c>
      <c r="B32" s="29" t="s">
        <v>101</v>
      </c>
      <c r="C32" s="44">
        <f t="shared" ref="C32:C37" si="2">D32+E32+F32</f>
        <v>17.5</v>
      </c>
      <c r="D32" s="43">
        <v>1</v>
      </c>
      <c r="E32" s="49"/>
      <c r="F32" s="43">
        <v>16.5</v>
      </c>
    </row>
    <row r="33" spans="1:6" ht="24" customHeight="1" x14ac:dyDescent="0.25">
      <c r="A33" s="101" t="s">
        <v>368</v>
      </c>
      <c r="B33" s="39" t="s">
        <v>102</v>
      </c>
      <c r="C33" s="44">
        <f t="shared" si="2"/>
        <v>0.6</v>
      </c>
      <c r="D33" s="43"/>
      <c r="E33" s="49"/>
      <c r="F33" s="43">
        <v>0.6</v>
      </c>
    </row>
    <row r="34" spans="1:6" ht="24" customHeight="1" x14ac:dyDescent="0.25">
      <c r="A34" s="101" t="s">
        <v>369</v>
      </c>
      <c r="B34" s="39" t="s">
        <v>103</v>
      </c>
      <c r="C34" s="44">
        <f t="shared" si="2"/>
        <v>6.5</v>
      </c>
      <c r="D34" s="43"/>
      <c r="E34" s="71"/>
      <c r="F34" s="43">
        <v>6.5</v>
      </c>
    </row>
    <row r="35" spans="1:6" ht="24" customHeight="1" x14ac:dyDescent="0.25">
      <c r="A35" s="101" t="s">
        <v>370</v>
      </c>
      <c r="B35" s="39" t="s">
        <v>104</v>
      </c>
      <c r="C35" s="44">
        <f t="shared" si="2"/>
        <v>1.7</v>
      </c>
      <c r="D35" s="43"/>
      <c r="E35" s="49"/>
      <c r="F35" s="43">
        <v>1.7</v>
      </c>
    </row>
    <row r="36" spans="1:6" ht="24" customHeight="1" x14ac:dyDescent="0.25">
      <c r="A36" s="101" t="s">
        <v>371</v>
      </c>
      <c r="B36" s="39" t="s">
        <v>105</v>
      </c>
      <c r="C36" s="44">
        <f t="shared" si="2"/>
        <v>21</v>
      </c>
      <c r="D36" s="43">
        <v>20</v>
      </c>
      <c r="E36" s="93"/>
      <c r="F36" s="43">
        <v>1</v>
      </c>
    </row>
    <row r="37" spans="1:6" ht="24" customHeight="1" x14ac:dyDescent="0.25">
      <c r="A37" s="101" t="s">
        <v>372</v>
      </c>
      <c r="B37" s="39" t="s">
        <v>106</v>
      </c>
      <c r="C37" s="44">
        <f t="shared" si="2"/>
        <v>0.7</v>
      </c>
      <c r="D37" s="43"/>
      <c r="E37" s="49"/>
      <c r="F37" s="43">
        <v>0.7</v>
      </c>
    </row>
    <row r="38" spans="1:6" ht="24" customHeight="1" x14ac:dyDescent="0.25">
      <c r="A38" s="102"/>
      <c r="B38" s="37" t="s">
        <v>75</v>
      </c>
      <c r="C38" s="45">
        <f>SUM(C14:C37)</f>
        <v>742.80000000000007</v>
      </c>
      <c r="D38" s="45">
        <f t="shared" ref="D38:F38" si="3">SUM(D14:D37)</f>
        <v>80.099999999999994</v>
      </c>
      <c r="E38" s="45">
        <f t="shared" si="3"/>
        <v>609.70000000000005</v>
      </c>
      <c r="F38" s="45">
        <f t="shared" si="3"/>
        <v>53.000000000000007</v>
      </c>
    </row>
    <row r="39" spans="1:6" ht="24" customHeight="1" x14ac:dyDescent="0.25">
      <c r="A39" s="100" t="s">
        <v>80</v>
      </c>
      <c r="B39" s="231" t="s">
        <v>365</v>
      </c>
      <c r="C39" s="232"/>
      <c r="D39" s="232"/>
      <c r="E39" s="232"/>
      <c r="F39" s="233"/>
    </row>
    <row r="40" spans="1:6" ht="33.75" customHeight="1" x14ac:dyDescent="0.25">
      <c r="A40" s="101" t="s">
        <v>25</v>
      </c>
      <c r="B40" s="32" t="s">
        <v>107</v>
      </c>
      <c r="C40" s="44">
        <f>D40+E40+F40</f>
        <v>170</v>
      </c>
      <c r="D40" s="43">
        <v>165</v>
      </c>
      <c r="E40" s="49">
        <v>4</v>
      </c>
      <c r="F40" s="43">
        <v>1</v>
      </c>
    </row>
    <row r="41" spans="1:6" ht="33.75" customHeight="1" x14ac:dyDescent="0.25">
      <c r="A41" s="101" t="s">
        <v>26</v>
      </c>
      <c r="B41" s="32" t="s">
        <v>384</v>
      </c>
      <c r="C41" s="44">
        <f>D41+E41+F41</f>
        <v>27</v>
      </c>
      <c r="D41" s="43">
        <v>0.5</v>
      </c>
      <c r="E41" s="49">
        <v>26</v>
      </c>
      <c r="F41" s="43">
        <v>0.5</v>
      </c>
    </row>
    <row r="42" spans="1:6" ht="33.75" customHeight="1" x14ac:dyDescent="0.25">
      <c r="A42" s="101" t="s">
        <v>27</v>
      </c>
      <c r="B42" s="32" t="s">
        <v>108</v>
      </c>
      <c r="C42" s="44">
        <f>D42+E42+F42</f>
        <v>7.8</v>
      </c>
      <c r="D42" s="43">
        <v>7.8</v>
      </c>
      <c r="E42" s="49"/>
      <c r="F42" s="43"/>
    </row>
    <row r="43" spans="1:6" ht="24" customHeight="1" x14ac:dyDescent="0.25">
      <c r="A43" s="101" t="s">
        <v>28</v>
      </c>
      <c r="B43" s="29" t="s">
        <v>117</v>
      </c>
      <c r="C43" s="44">
        <f>D43+E43+F43</f>
        <v>50</v>
      </c>
      <c r="D43" s="43"/>
      <c r="E43" s="93"/>
      <c r="F43" s="43">
        <v>50</v>
      </c>
    </row>
    <row r="44" spans="1:6" ht="24" customHeight="1" x14ac:dyDescent="0.25">
      <c r="A44" s="101" t="s">
        <v>29</v>
      </c>
      <c r="B44" s="29" t="s">
        <v>166</v>
      </c>
      <c r="C44" s="44">
        <f t="shared" ref="C44:C50" si="4">D44+E44+F44</f>
        <v>1.5</v>
      </c>
      <c r="D44" s="43"/>
      <c r="E44" s="93"/>
      <c r="F44" s="43">
        <v>1.5</v>
      </c>
    </row>
    <row r="45" spans="1:6" ht="24" customHeight="1" x14ac:dyDescent="0.25">
      <c r="A45" s="101" t="s">
        <v>30</v>
      </c>
      <c r="B45" s="29" t="s">
        <v>118</v>
      </c>
      <c r="C45" s="44">
        <f t="shared" si="4"/>
        <v>1.4</v>
      </c>
      <c r="D45" s="43"/>
      <c r="E45" s="93"/>
      <c r="F45" s="43">
        <v>1.4</v>
      </c>
    </row>
    <row r="46" spans="1:6" ht="24" customHeight="1" x14ac:dyDescent="0.25">
      <c r="A46" s="101" t="s">
        <v>31</v>
      </c>
      <c r="B46" s="29" t="s">
        <v>121</v>
      </c>
      <c r="C46" s="44">
        <f t="shared" si="4"/>
        <v>1</v>
      </c>
      <c r="D46" s="43"/>
      <c r="E46" s="93"/>
      <c r="F46" s="43">
        <v>1</v>
      </c>
    </row>
    <row r="47" spans="1:6" ht="24" customHeight="1" x14ac:dyDescent="0.25">
      <c r="A47" s="101" t="s">
        <v>32</v>
      </c>
      <c r="B47" s="29" t="s">
        <v>123</v>
      </c>
      <c r="C47" s="44">
        <f t="shared" si="4"/>
        <v>1.4</v>
      </c>
      <c r="D47" s="43"/>
      <c r="E47" s="93"/>
      <c r="F47" s="43">
        <v>1.4</v>
      </c>
    </row>
    <row r="48" spans="1:6" ht="24" customHeight="1" x14ac:dyDescent="0.25">
      <c r="A48" s="101" t="s">
        <v>33</v>
      </c>
      <c r="B48" s="29" t="s">
        <v>125</v>
      </c>
      <c r="C48" s="44">
        <f t="shared" si="4"/>
        <v>0.8</v>
      </c>
      <c r="D48" s="43"/>
      <c r="E48" s="93"/>
      <c r="F48" s="43">
        <v>0.8</v>
      </c>
    </row>
    <row r="49" spans="1:6" ht="24" customHeight="1" x14ac:dyDescent="0.25">
      <c r="A49" s="101" t="s">
        <v>34</v>
      </c>
      <c r="B49" s="29" t="s">
        <v>167</v>
      </c>
      <c r="C49" s="44">
        <f t="shared" si="4"/>
        <v>4</v>
      </c>
      <c r="D49" s="43"/>
      <c r="E49" s="93"/>
      <c r="F49" s="43">
        <v>4</v>
      </c>
    </row>
    <row r="50" spans="1:6" ht="24" customHeight="1" x14ac:dyDescent="0.25">
      <c r="A50" s="7" t="s">
        <v>35</v>
      </c>
      <c r="B50" s="29" t="s">
        <v>129</v>
      </c>
      <c r="C50" s="44">
        <f t="shared" si="4"/>
        <v>11</v>
      </c>
      <c r="D50" s="43"/>
      <c r="E50" s="49"/>
      <c r="F50" s="43">
        <v>11</v>
      </c>
    </row>
    <row r="51" spans="1:6" s="72" customFormat="1" ht="24" customHeight="1" x14ac:dyDescent="0.25">
      <c r="A51" s="55"/>
      <c r="B51" s="36" t="s">
        <v>75</v>
      </c>
      <c r="C51" s="45">
        <f>SUM(C40:C50)</f>
        <v>275.89999999999998</v>
      </c>
      <c r="D51" s="45">
        <f>SUM(D40:D50)</f>
        <v>173.3</v>
      </c>
      <c r="E51" s="45">
        <f>SUM(E40:E50)</f>
        <v>30</v>
      </c>
      <c r="F51" s="45">
        <f>SUM(F40:F50)</f>
        <v>72.599999999999994</v>
      </c>
    </row>
    <row r="52" spans="1:6" s="72" customFormat="1" ht="24" customHeight="1" x14ac:dyDescent="0.25">
      <c r="A52" s="122" t="s">
        <v>376</v>
      </c>
      <c r="B52" s="214" t="s">
        <v>378</v>
      </c>
      <c r="C52" s="214"/>
      <c r="D52" s="214"/>
      <c r="E52" s="214"/>
      <c r="F52" s="215"/>
    </row>
    <row r="53" spans="1:6" s="72" customFormat="1" ht="24" customHeight="1" x14ac:dyDescent="0.25">
      <c r="A53" s="140" t="s">
        <v>377</v>
      </c>
      <c r="B53" s="32" t="s">
        <v>115</v>
      </c>
      <c r="C53" s="44">
        <f>F53</f>
        <v>16.3</v>
      </c>
      <c r="D53" s="43"/>
      <c r="E53" s="49"/>
      <c r="F53" s="43">
        <v>16.3</v>
      </c>
    </row>
    <row r="54" spans="1:6" s="72" customFormat="1" ht="24" customHeight="1" x14ac:dyDescent="0.25">
      <c r="A54" s="204"/>
      <c r="B54" s="36" t="s">
        <v>75</v>
      </c>
      <c r="C54" s="45">
        <f>C53</f>
        <v>16.3</v>
      </c>
      <c r="D54" s="45">
        <f t="shared" ref="D54:F54" si="5">D53</f>
        <v>0</v>
      </c>
      <c r="E54" s="45">
        <f t="shared" si="5"/>
        <v>0</v>
      </c>
      <c r="F54" s="45">
        <f t="shared" si="5"/>
        <v>16.3</v>
      </c>
    </row>
    <row r="55" spans="1:6" ht="24" customHeight="1" x14ac:dyDescent="0.25">
      <c r="A55" s="216" t="s">
        <v>373</v>
      </c>
      <c r="B55" s="217"/>
      <c r="C55" s="46">
        <f>C38+C51+C54</f>
        <v>1035</v>
      </c>
      <c r="D55" s="46">
        <f t="shared" ref="D55:F55" si="6">D38+D51+D54</f>
        <v>253.4</v>
      </c>
      <c r="E55" s="46">
        <f t="shared" si="6"/>
        <v>639.70000000000005</v>
      </c>
      <c r="F55" s="46">
        <f t="shared" si="6"/>
        <v>141.9</v>
      </c>
    </row>
    <row r="57" spans="1:6" x14ac:dyDescent="0.2">
      <c r="A57" s="127"/>
      <c r="B57" s="127"/>
      <c r="C57" s="128"/>
      <c r="D57" s="127"/>
      <c r="E57" s="127"/>
      <c r="F57" s="127"/>
    </row>
    <row r="58" spans="1:6" x14ac:dyDescent="0.2">
      <c r="C58" s="87"/>
      <c r="E58" s="91"/>
    </row>
  </sheetData>
  <mergeCells count="12">
    <mergeCell ref="B52:F52"/>
    <mergeCell ref="D4:F6"/>
    <mergeCell ref="A55:B55"/>
    <mergeCell ref="A8:F8"/>
    <mergeCell ref="A10:A12"/>
    <mergeCell ref="B10:B12"/>
    <mergeCell ref="C10:C12"/>
    <mergeCell ref="D10:D12"/>
    <mergeCell ref="E10:E12"/>
    <mergeCell ref="F10:F12"/>
    <mergeCell ref="B13:F13"/>
    <mergeCell ref="B39:F39"/>
  </mergeCells>
  <phoneticPr fontId="9" type="noConversion"/>
  <pageMargins left="0.74803149606299213" right="0" top="0" bottom="0" header="0" footer="0"/>
  <pageSetup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146"/>
  <sheetViews>
    <sheetView showZeros="0" topLeftCell="A131" zoomScale="98" zoomScaleNormal="98" workbookViewId="0">
      <selection activeCell="C132" sqref="C132"/>
    </sheetView>
  </sheetViews>
  <sheetFormatPr defaultColWidth="9.140625" defaultRowHeight="32.25" customHeight="1" x14ac:dyDescent="0.25"/>
  <cols>
    <col min="1" max="1" width="5.7109375" style="6" customWidth="1"/>
    <col min="2" max="2" width="50.7109375" style="1" customWidth="1"/>
    <col min="3" max="3" width="18.7109375" style="64" customWidth="1"/>
    <col min="4" max="4" width="18.7109375" style="2" customWidth="1"/>
    <col min="5" max="16384" width="9.140625" style="1"/>
  </cols>
  <sheetData>
    <row r="1" spans="1:4" ht="15.75" customHeight="1" x14ac:dyDescent="0.25">
      <c r="C1" s="248" t="s">
        <v>78</v>
      </c>
      <c r="D1" s="248"/>
    </row>
    <row r="2" spans="1:4" ht="15.75" customHeight="1" x14ac:dyDescent="0.25">
      <c r="C2" s="248" t="s">
        <v>134</v>
      </c>
      <c r="D2" s="248"/>
    </row>
    <row r="3" spans="1:4" ht="15.75" customHeight="1" x14ac:dyDescent="0.25">
      <c r="C3" s="248" t="s">
        <v>374</v>
      </c>
      <c r="D3" s="248"/>
    </row>
    <row r="4" spans="1:4" ht="15.75" customHeight="1" x14ac:dyDescent="0.25">
      <c r="C4" s="248" t="s">
        <v>337</v>
      </c>
      <c r="D4" s="248"/>
    </row>
    <row r="5" spans="1:4" ht="15.75" hidden="1" customHeight="1" x14ac:dyDescent="0.25">
      <c r="C5" s="208"/>
      <c r="D5" s="208"/>
    </row>
    <row r="6" spans="1:4" ht="15.75" hidden="1" customHeight="1" x14ac:dyDescent="0.25">
      <c r="C6" s="208"/>
      <c r="D6" s="208"/>
    </row>
    <row r="7" spans="1:4" ht="15.75" hidden="1" customHeight="1" x14ac:dyDescent="0.25">
      <c r="C7" s="208"/>
      <c r="D7" s="208"/>
    </row>
    <row r="8" spans="1:4" ht="32.25" customHeight="1" x14ac:dyDescent="0.25">
      <c r="A8" s="209" t="s">
        <v>375</v>
      </c>
      <c r="B8" s="209"/>
      <c r="C8" s="209"/>
      <c r="D8" s="209"/>
    </row>
    <row r="9" spans="1:4" ht="21.75" customHeight="1" x14ac:dyDescent="0.25">
      <c r="A9" s="11"/>
      <c r="B9" s="11"/>
      <c r="C9" s="65"/>
      <c r="D9" s="67" t="s">
        <v>297</v>
      </c>
    </row>
    <row r="10" spans="1:4" ht="32.25" customHeight="1" x14ac:dyDescent="0.25">
      <c r="A10" s="218" t="s">
        <v>237</v>
      </c>
      <c r="B10" s="236" t="s">
        <v>97</v>
      </c>
      <c r="C10" s="238" t="s">
        <v>75</v>
      </c>
      <c r="D10" s="240" t="s">
        <v>274</v>
      </c>
    </row>
    <row r="11" spans="1:4" s="75" customFormat="1" ht="32.25" customHeight="1" x14ac:dyDescent="0.25">
      <c r="A11" s="219"/>
      <c r="B11" s="237"/>
      <c r="C11" s="239"/>
      <c r="D11" s="241"/>
    </row>
    <row r="12" spans="1:4" s="75" customFormat="1" ht="24" customHeight="1" x14ac:dyDescent="0.25">
      <c r="A12" s="52" t="s">
        <v>79</v>
      </c>
      <c r="B12" s="253" t="s">
        <v>364</v>
      </c>
      <c r="C12" s="253"/>
      <c r="D12" s="253"/>
    </row>
    <row r="13" spans="1:4" ht="24" customHeight="1" x14ac:dyDescent="0.25">
      <c r="A13" s="25" t="s">
        <v>70</v>
      </c>
      <c r="B13" s="34" t="s">
        <v>115</v>
      </c>
      <c r="C13" s="44">
        <f>'ASIGNAVIMAI IŠ SAVIV.BIUDŽETO'!C15+'ASIGN IŠ DOTACIJŲ'!D22+'ASIGN IŠ DOTACIJŲ'!D21+'ASIGN IŠ DOTACIJŲ'!D20+'ASIGN IŠ DOTACIJŲ'!D19+'ASIGN IŠ DOTACIJŲ'!D18+'ASIGN IŠ DOTACIJŲ'!D17+'ASIGN IŠ DOTACIJŲ'!D16+'ASIGN IŠ DOTACIJŲ'!D15+'ASIGN IŠ DOTACIJŲ'!D14+'ASIGN IŠ DOTACIJŲ'!D13+BKL!C14</f>
        <v>5219.2</v>
      </c>
      <c r="D13" s="43">
        <f>'ASIGNAVIMAI IŠ SAVIV.BIUDŽETO'!D15+'ASIGN IŠ DOTACIJŲ'!E22+'ASIGN IŠ DOTACIJŲ'!E21+'ASIGN IŠ DOTACIJŲ'!E20+'ASIGN IŠ DOTACIJŲ'!E19+'ASIGN IŠ DOTACIJŲ'!E18+'ASIGN IŠ DOTACIJŲ'!E17+'ASIGN IŠ DOTACIJŲ'!E16+'ASIGN IŠ DOTACIJŲ'!E15+'ASIGN IŠ DOTACIJŲ'!E14+'ASIGN IŠ DOTACIJŲ'!E13+BKL!D14</f>
        <v>4443.1999999999989</v>
      </c>
    </row>
    <row r="14" spans="1:4" ht="37.5" customHeight="1" x14ac:dyDescent="0.25">
      <c r="A14" s="25" t="s">
        <v>13</v>
      </c>
      <c r="B14" s="76" t="s">
        <v>354</v>
      </c>
      <c r="C14" s="44">
        <f>'ASIGNAVIMAI IŠ SAVIV.BIUDŽETO'!C16</f>
        <v>891.3</v>
      </c>
      <c r="D14" s="43"/>
    </row>
    <row r="15" spans="1:4" ht="33.75" customHeight="1" x14ac:dyDescent="0.25">
      <c r="A15" s="25" t="s">
        <v>14</v>
      </c>
      <c r="B15" s="76" t="s">
        <v>381</v>
      </c>
      <c r="C15" s="44">
        <f>'ASIGNAVIMAI IŠ SAVIV.BIUDŽETO'!C17</f>
        <v>100</v>
      </c>
      <c r="D15" s="43"/>
    </row>
    <row r="16" spans="1:4" ht="33.75" customHeight="1" x14ac:dyDescent="0.25">
      <c r="A16" s="25" t="s">
        <v>71</v>
      </c>
      <c r="B16" s="76" t="s">
        <v>0</v>
      </c>
      <c r="C16" s="44">
        <f>'ASIGNAVIMAI IŠ SAVIV.BIUDŽETO'!C18</f>
        <v>735</v>
      </c>
      <c r="D16" s="43">
        <f>'ASIGNAVIMAI IŠ SAVIV.BIUDŽETO'!D18</f>
        <v>664</v>
      </c>
    </row>
    <row r="17" spans="1:4" s="75" customFormat="1" ht="24" customHeight="1" x14ac:dyDescent="0.25">
      <c r="A17" s="77" t="s">
        <v>15</v>
      </c>
      <c r="B17" s="34" t="s">
        <v>116</v>
      </c>
      <c r="C17" s="44">
        <f>'ASIGNAVIMAI IŠ SAVIV.BIUDŽETO'!C19+BKL!C18</f>
        <v>118.9</v>
      </c>
      <c r="D17" s="43">
        <f>'ASIGNAVIMAI IŠ SAVIV.BIUDŽETO'!D19+BKL!D18</f>
        <v>110</v>
      </c>
    </row>
    <row r="18" spans="1:4" ht="24" customHeight="1" x14ac:dyDescent="0.25">
      <c r="A18" s="25" t="s">
        <v>16</v>
      </c>
      <c r="B18" s="76" t="s">
        <v>1</v>
      </c>
      <c r="C18" s="44">
        <f>'ASIGNAVIMAI IŠ SAVIV.BIUDŽETO'!C20+'ASIGN IŠ DOTACIJŲ'!D24+BKL!C19</f>
        <v>1027.4000000000001</v>
      </c>
      <c r="D18" s="43">
        <f>'ASIGNAVIMAI IŠ SAVIV.BIUDŽETO'!D20+'ASIGN IŠ DOTACIJŲ'!E24+BKL!D19</f>
        <v>910</v>
      </c>
    </row>
    <row r="19" spans="1:4" ht="24" customHeight="1" x14ac:dyDescent="0.25">
      <c r="A19" s="25" t="s">
        <v>17</v>
      </c>
      <c r="B19" s="78" t="s">
        <v>358</v>
      </c>
      <c r="C19" s="44">
        <f>'ASIGNAVIMAI IŠ SAVIV.BIUDŽETO'!C21+BKL!C20</f>
        <v>958.7</v>
      </c>
      <c r="D19" s="43">
        <f>'ASIGNAVIMAI IŠ SAVIV.BIUDŽETO'!D21+BKL!D20</f>
        <v>830</v>
      </c>
    </row>
    <row r="20" spans="1:4" ht="24" customHeight="1" x14ac:dyDescent="0.25">
      <c r="A20" s="155" t="s">
        <v>18</v>
      </c>
      <c r="B20" s="32" t="s">
        <v>110</v>
      </c>
      <c r="C20" s="44">
        <f>'ASIGNAVIMAI IŠ SAVIV.BIUDŽETO'!C22+'ASIGN IŠ BĮ PAJAMŲ'!C14+'IŠ NEP BĮ PAJAMŲ ĮM'!C12+BKL!C21</f>
        <v>576.40000000000009</v>
      </c>
      <c r="D20" s="43">
        <f>'ASIGNAVIMAI IŠ SAVIV.BIUDŽETO'!D22+'ASIGN IŠ BĮ PAJAMŲ'!D14+'IŠ NEP BĮ PAJAMŲ ĮM'!D12+BKL!D21</f>
        <v>342.5</v>
      </c>
    </row>
    <row r="21" spans="1:4" ht="24" customHeight="1" x14ac:dyDescent="0.25">
      <c r="A21" s="155" t="s">
        <v>19</v>
      </c>
      <c r="B21" s="32" t="s">
        <v>2</v>
      </c>
      <c r="C21" s="44">
        <f>'ASIGNAVIMAI IŠ SAVIV.BIUDŽETO'!C23+'ASIGN IŠ BĮ PAJAMŲ'!C15+'IŠ NEP BĮ PAJAMŲ ĮM'!C13+BKL!C22</f>
        <v>488.2</v>
      </c>
      <c r="D21" s="43">
        <f>'ASIGNAVIMAI IŠ SAVIV.BIUDŽETO'!D23+'ASIGN IŠ BĮ PAJAMŲ'!D15+'IŠ NEP BĮ PAJAMŲ ĮM'!D13+BKL!D22</f>
        <v>290</v>
      </c>
    </row>
    <row r="22" spans="1:4" ht="24" customHeight="1" x14ac:dyDescent="0.25">
      <c r="A22" s="155" t="s">
        <v>20</v>
      </c>
      <c r="B22" s="32" t="s">
        <v>9</v>
      </c>
      <c r="C22" s="44">
        <f>'ASIGNAVIMAI IŠ SAVIV.BIUDŽETO'!C24+'ASIGN IŠ BĮ PAJAMŲ'!C16+'IŠ NEP BĮ PAJAMŲ ĮM'!C14+BKL!C23</f>
        <v>257.2</v>
      </c>
      <c r="D22" s="43">
        <f>'ASIGNAVIMAI IŠ SAVIV.BIUDŽETO'!D24+'ASIGN IŠ BĮ PAJAMŲ'!D16+'IŠ NEP BĮ PAJAMŲ ĮM'!D14+BKL!D23</f>
        <v>165</v>
      </c>
    </row>
    <row r="23" spans="1:4" ht="33.75" customHeight="1" x14ac:dyDescent="0.25">
      <c r="A23" s="155" t="s">
        <v>21</v>
      </c>
      <c r="B23" s="32" t="s">
        <v>126</v>
      </c>
      <c r="C23" s="44">
        <f>'ASIGNAVIMAI IŠ SAVIV.BIUDŽETO'!C25+'ASIGN IŠ BĮ PAJAMŲ'!C17+'IŠ NEP BĮ PAJAMŲ ĮM'!C15+BKL!C24</f>
        <v>249.79999999999998</v>
      </c>
      <c r="D23" s="43">
        <f>'ASIGNAVIMAI IŠ SAVIV.BIUDŽETO'!D25+'ASIGN IŠ BĮ PAJAMŲ'!D17+'IŠ NEP BĮ PAJAMŲ ĮM'!D15+BKL!D24</f>
        <v>174.6</v>
      </c>
    </row>
    <row r="24" spans="1:4" ht="33.75" customHeight="1" x14ac:dyDescent="0.25">
      <c r="A24" s="155" t="s">
        <v>22</v>
      </c>
      <c r="B24" s="32" t="s">
        <v>76</v>
      </c>
      <c r="C24" s="44">
        <f>'ASIGNAVIMAI IŠ SAVIV.BIUDŽETO'!C26+'ASIGN IŠ BĮ PAJAMŲ'!C18+'IŠ NEP BĮ PAJAMŲ ĮM'!C16+BKL!C25</f>
        <v>450</v>
      </c>
      <c r="D24" s="43">
        <f>'ASIGNAVIMAI IŠ SAVIV.BIUDŽETO'!D26+'ASIGN IŠ BĮ PAJAMŲ'!D18+'IŠ NEP BĮ PAJAMŲ ĮM'!D16+BKL!D25</f>
        <v>292.60000000000002</v>
      </c>
    </row>
    <row r="25" spans="1:4" ht="33.75" customHeight="1" x14ac:dyDescent="0.25">
      <c r="A25" s="155" t="s">
        <v>23</v>
      </c>
      <c r="B25" s="32" t="s">
        <v>157</v>
      </c>
      <c r="C25" s="44">
        <f>'ASIGNAVIMAI IŠ SAVIV.BIUDŽETO'!C27+'ASIGN IŠ BĮ PAJAMŲ'!C19+'IŠ NEP BĮ PAJAMŲ ĮM'!C17+BKL!C26</f>
        <v>607.69999999999993</v>
      </c>
      <c r="D25" s="43">
        <f>'ASIGNAVIMAI IŠ SAVIV.BIUDŽETO'!D27+'ASIGN IŠ BĮ PAJAMŲ'!D19+'IŠ NEP BĮ PAJAMŲ ĮM'!D17+BKL!D26</f>
        <v>383.8</v>
      </c>
    </row>
    <row r="26" spans="1:4" ht="24" customHeight="1" x14ac:dyDescent="0.25">
      <c r="A26" s="155" t="s">
        <v>111</v>
      </c>
      <c r="B26" s="32" t="s">
        <v>127</v>
      </c>
      <c r="C26" s="44">
        <f>'ASIGNAVIMAI IŠ SAVIV.BIUDŽETO'!C28+'ASIGN IŠ BĮ PAJAMŲ'!C20+'IŠ NEP BĮ PAJAMŲ ĮM'!C18+BKL!C27</f>
        <v>400.59999999999997</v>
      </c>
      <c r="D26" s="43">
        <f>'ASIGNAVIMAI IŠ SAVIV.BIUDŽETO'!D28+'ASIGN IŠ BĮ PAJAMŲ'!D20+'IŠ NEP BĮ PAJAMŲ ĮM'!D18+BKL!D27</f>
        <v>245</v>
      </c>
    </row>
    <row r="27" spans="1:4" ht="24" customHeight="1" x14ac:dyDescent="0.25">
      <c r="A27" s="155" t="s">
        <v>24</v>
      </c>
      <c r="B27" s="32" t="s">
        <v>72</v>
      </c>
      <c r="C27" s="44">
        <f>'ASIGNAVIMAI IŠ SAVIV.BIUDŽETO'!C29+'ASIGN IŠ BĮ PAJAMŲ'!C21+'IŠ NEP BĮ PAJAMŲ ĮM'!C19+BKL!C28</f>
        <v>507.09999999999997</v>
      </c>
      <c r="D27" s="43">
        <f>'ASIGNAVIMAI IŠ SAVIV.BIUDŽETO'!D29+'ASIGN IŠ BĮ PAJAMŲ'!D21+'IŠ NEP BĮ PAJAMŲ ĮM'!D19+BKL!D28</f>
        <v>317.8</v>
      </c>
    </row>
    <row r="28" spans="1:4" ht="33.75" customHeight="1" x14ac:dyDescent="0.25">
      <c r="A28" s="155" t="s">
        <v>112</v>
      </c>
      <c r="B28" s="32" t="s">
        <v>98</v>
      </c>
      <c r="C28" s="44">
        <f>'ASIGNAVIMAI IŠ SAVIV.BIUDŽETO'!C30+'ASIGN IŠ BĮ PAJAMŲ'!C22+'IŠ NEP BĮ PAJAMŲ ĮM'!C20+BKL!C29</f>
        <v>490.6</v>
      </c>
      <c r="D28" s="43">
        <f>'ASIGNAVIMAI IŠ SAVIV.BIUDŽETO'!D30+'ASIGN IŠ BĮ PAJAMŲ'!D22+'IŠ NEP BĮ PAJAMŲ ĮM'!D20+BKL!D29</f>
        <v>304.8</v>
      </c>
    </row>
    <row r="29" spans="1:4" ht="24" customHeight="1" x14ac:dyDescent="0.25">
      <c r="A29" s="155" t="s">
        <v>168</v>
      </c>
      <c r="B29" s="32" t="s">
        <v>334</v>
      </c>
      <c r="C29" s="44">
        <f>'ASIGNAVIMAI IŠ SAVIV.BIUDŽETO'!C31+'ASIGN IŠ BĮ PAJAMŲ'!C23+'IŠ NEP BĮ PAJAMŲ ĮM'!C21+BKL!C30</f>
        <v>365</v>
      </c>
      <c r="D29" s="43">
        <f>'ASIGNAVIMAI IŠ SAVIV.BIUDŽETO'!D31+'ASIGN IŠ BĮ PAJAMŲ'!D23+'IŠ NEP BĮ PAJAMŲ ĮM'!D21+BKL!D30</f>
        <v>261.3</v>
      </c>
    </row>
    <row r="30" spans="1:4" ht="24" customHeight="1" x14ac:dyDescent="0.25">
      <c r="A30" s="101" t="s">
        <v>366</v>
      </c>
      <c r="B30" s="32" t="s">
        <v>73</v>
      </c>
      <c r="C30" s="44">
        <f>'ASIGNAVIMAI IŠ SAVIV.BIUDŽETO'!C32+'ASIGN IŠ BĮ PAJAMŲ'!C24+'IŠ NEP BĮ PAJAMŲ ĮM'!C22+BKL!C31</f>
        <v>795.9</v>
      </c>
      <c r="D30" s="43">
        <f>'ASIGNAVIMAI IŠ SAVIV.BIUDŽETO'!D32+'ASIGN IŠ BĮ PAJAMŲ'!D24+'IŠ NEP BĮ PAJAMŲ ĮM'!D22+BKL!D31</f>
        <v>522</v>
      </c>
    </row>
    <row r="31" spans="1:4" ht="24" customHeight="1" x14ac:dyDescent="0.25">
      <c r="A31" s="101" t="s">
        <v>367</v>
      </c>
      <c r="B31" s="32" t="s">
        <v>74</v>
      </c>
      <c r="C31" s="44">
        <f>'ASIGNAVIMAI IŠ SAVIV.BIUDŽETO'!C33+'ASIGN IŠ BĮ PAJAMŲ'!C25+'IŠ NEP BĮ PAJAMŲ ĮM'!C23+BKL!C32</f>
        <v>522.5</v>
      </c>
      <c r="D31" s="43">
        <f>'ASIGNAVIMAI IŠ SAVIV.BIUDŽETO'!D33+'ASIGN IŠ BĮ PAJAMŲ'!D25+'IŠ NEP BĮ PAJAMŲ ĮM'!D23+BKL!D32</f>
        <v>359.8</v>
      </c>
    </row>
    <row r="32" spans="1:4" ht="33.75" customHeight="1" x14ac:dyDescent="0.25">
      <c r="A32" s="101" t="s">
        <v>368</v>
      </c>
      <c r="B32" s="32" t="s">
        <v>10</v>
      </c>
      <c r="C32" s="44">
        <f>'ASIGNAVIMAI IŠ SAVIV.BIUDŽETO'!C34+'ASIGN IŠ BĮ PAJAMŲ'!C26+'IŠ NEP BĮ PAJAMŲ ĮM'!C24+BKL!C33</f>
        <v>227.3</v>
      </c>
      <c r="D32" s="43">
        <f>'ASIGNAVIMAI IŠ SAVIV.BIUDŽETO'!D34+'ASIGN IŠ BĮ PAJAMŲ'!D26+'IŠ NEP BĮ PAJAMŲ ĮM'!D24+BKL!D33</f>
        <v>165.2</v>
      </c>
    </row>
    <row r="33" spans="1:4" ht="24" customHeight="1" x14ac:dyDescent="0.25">
      <c r="A33" s="101" t="s">
        <v>369</v>
      </c>
      <c r="B33" s="32" t="s">
        <v>261</v>
      </c>
      <c r="C33" s="44">
        <f>'ASIGNAVIMAI IŠ SAVIV.BIUDŽETO'!C35+'ASIGN IŠ BĮ PAJAMŲ'!C27+'IŠ NEP BĮ PAJAMŲ ĮM'!C25+BKL!C34</f>
        <v>86.1</v>
      </c>
      <c r="D33" s="43">
        <f>'ASIGNAVIMAI IŠ SAVIV.BIUDŽETO'!D35+'ASIGN IŠ BĮ PAJAMŲ'!D27+'IŠ NEP BĮ PAJAMŲ ĮM'!D25+BKL!D34</f>
        <v>70.5</v>
      </c>
    </row>
    <row r="34" spans="1:4" ht="33.75" customHeight="1" x14ac:dyDescent="0.25">
      <c r="A34" s="101" t="s">
        <v>370</v>
      </c>
      <c r="B34" s="32" t="s">
        <v>384</v>
      </c>
      <c r="C34" s="44">
        <f>'ASIGNAVIMAI IŠ SAVIV.BIUDŽETO'!C36+'ASIGN IŠ BĮ PAJAMŲ'!C28+'IŠ NEP BĮ PAJAMŲ ĮM'!C26+BKL!C35</f>
        <v>121.9</v>
      </c>
      <c r="D34" s="43">
        <f>'ASIGNAVIMAI IŠ SAVIV.BIUDŽETO'!D36+'ASIGN IŠ BĮ PAJAMŲ'!D28+'IŠ NEP BĮ PAJAMŲ ĮM'!D26+BKL!D35</f>
        <v>55.4</v>
      </c>
    </row>
    <row r="35" spans="1:4" ht="33.75" customHeight="1" x14ac:dyDescent="0.25">
      <c r="A35" s="101" t="s">
        <v>371</v>
      </c>
      <c r="B35" s="88" t="s">
        <v>262</v>
      </c>
      <c r="C35" s="44">
        <f>'ASIGNAVIMAI IŠ SAVIV.BIUDŽETO'!C37+BKL!C36</f>
        <v>18.2</v>
      </c>
      <c r="D35" s="43">
        <f>'ASIGNAVIMAI IŠ SAVIV.BIUDŽETO'!D37+BKL!D36</f>
        <v>9.3000000000000007</v>
      </c>
    </row>
    <row r="36" spans="1:4" ht="24" customHeight="1" x14ac:dyDescent="0.25">
      <c r="A36" s="101" t="s">
        <v>372</v>
      </c>
      <c r="B36" s="32" t="s">
        <v>99</v>
      </c>
      <c r="C36" s="44">
        <f>'ASIGNAVIMAI IŠ SAVIV.BIUDŽETO'!C38+'ASIGN IŠ BĮ PAJAMŲ'!C29+'IŠ NEP BĮ PAJAMŲ ĮM'!C27+BKL!C37</f>
        <v>293.39999999999998</v>
      </c>
      <c r="D36" s="43">
        <f>'ASIGNAVIMAI IŠ SAVIV.BIUDŽETO'!D38+'ASIGN IŠ BĮ PAJAMŲ'!D29+'IŠ NEP BĮ PAJAMŲ ĮM'!D27+BKL!D37</f>
        <v>231.9</v>
      </c>
    </row>
    <row r="37" spans="1:4" ht="24" customHeight="1" x14ac:dyDescent="0.25">
      <c r="A37" s="101" t="s">
        <v>386</v>
      </c>
      <c r="B37" s="32" t="s">
        <v>330</v>
      </c>
      <c r="C37" s="44">
        <f>'ASIGNAVIMAI IŠ SAVIV.BIUDŽETO'!C39+'ASIGN IŠ BĮ PAJAMŲ'!C30+'IŠ NEP BĮ PAJAMŲ ĮM'!C28+BKL!C38</f>
        <v>567.69999999999993</v>
      </c>
      <c r="D37" s="43">
        <f>'ASIGNAVIMAI IŠ SAVIV.BIUDŽETO'!D39+'ASIGN IŠ BĮ PAJAMŲ'!D30+'IŠ NEP BĮ PAJAMŲ ĮM'!D28+BKL!D38</f>
        <v>370.8</v>
      </c>
    </row>
    <row r="38" spans="1:4" ht="33.75" customHeight="1" x14ac:dyDescent="0.25">
      <c r="A38" s="25" t="s">
        <v>387</v>
      </c>
      <c r="B38" s="32" t="s">
        <v>100</v>
      </c>
      <c r="C38" s="44">
        <f>'ASIGNAVIMAI IŠ SAVIV.BIUDŽETO'!C40+'ASIGN IŠ BĮ PAJAMŲ'!C31+'IŠ NEP BĮ PAJAMŲ ĮM'!C29+BKL!C39</f>
        <v>388.1</v>
      </c>
      <c r="D38" s="43">
        <f>'ASIGNAVIMAI IŠ SAVIV.BIUDŽETO'!D40+'ASIGN IŠ BĮ PAJAMŲ'!D31+'IŠ NEP BĮ PAJAMŲ ĮM'!D29+BKL!D39</f>
        <v>221.3</v>
      </c>
    </row>
    <row r="39" spans="1:4" ht="24" customHeight="1" x14ac:dyDescent="0.25">
      <c r="A39" s="25" t="s">
        <v>388</v>
      </c>
      <c r="B39" s="32" t="s">
        <v>395</v>
      </c>
      <c r="C39" s="44">
        <f>'ASIGNAVIMAI IŠ SAVIV.BIUDŽETO'!C41+BKL!C40</f>
        <v>90.5</v>
      </c>
      <c r="D39" s="43">
        <f>'ASIGNAVIMAI IŠ SAVIV.BIUDŽETO'!D41+BKL!D40</f>
        <v>68.7</v>
      </c>
    </row>
    <row r="40" spans="1:4" ht="24" customHeight="1" x14ac:dyDescent="0.25">
      <c r="A40" s="25" t="s">
        <v>389</v>
      </c>
      <c r="B40" s="29" t="s">
        <v>101</v>
      </c>
      <c r="C40" s="44">
        <f>'ASIGNAVIMAI IŠ SAVIV.BIUDŽETO'!C42+'IŠ NEP BĮ PAJAMŲ ĮM'!C30+BKL!C41+'ASIGN IŠ BĮ PAJAMŲ'!C32</f>
        <v>409.40000000000003</v>
      </c>
      <c r="D40" s="43">
        <f>'ASIGNAVIMAI IŠ SAVIV.BIUDŽETO'!D42+'IŠ NEP BĮ PAJAMŲ ĮM'!D30+BKL!D41+'ASIGN IŠ BĮ PAJAMŲ'!D32</f>
        <v>218.8</v>
      </c>
    </row>
    <row r="41" spans="1:4" ht="24" customHeight="1" x14ac:dyDescent="0.25">
      <c r="A41" s="25" t="s">
        <v>390</v>
      </c>
      <c r="B41" s="39" t="s">
        <v>102</v>
      </c>
      <c r="C41" s="44">
        <f>'ASIGNAVIMAI IŠ SAVIV.BIUDŽETO'!C43+'IŠ NEP BĮ PAJAMŲ ĮM'!C31+BKL!C42+'ASIGN IŠ BĮ PAJAMŲ'!C33</f>
        <v>94.699999999999989</v>
      </c>
      <c r="D41" s="43">
        <f>'ASIGNAVIMAI IŠ SAVIV.BIUDŽETO'!D43+'IŠ NEP BĮ PAJAMŲ ĮM'!D31+BKL!D42+'ASIGN IŠ BĮ PAJAMŲ'!D33</f>
        <v>65.599999999999994</v>
      </c>
    </row>
    <row r="42" spans="1:4" ht="24" customHeight="1" x14ac:dyDescent="0.25">
      <c r="A42" s="25" t="s">
        <v>391</v>
      </c>
      <c r="B42" s="39" t="s">
        <v>103</v>
      </c>
      <c r="C42" s="44">
        <f>'ASIGNAVIMAI IŠ SAVIV.BIUDŽETO'!C44+'IŠ NEP BĮ PAJAMŲ ĮM'!C32+BKL!C43+'ASIGN IŠ BĮ PAJAMŲ'!C34</f>
        <v>90.4</v>
      </c>
      <c r="D42" s="43">
        <f>'ASIGNAVIMAI IŠ SAVIV.BIUDŽETO'!D44+'IŠ NEP BĮ PAJAMŲ ĮM'!D32+BKL!D43+'ASIGN IŠ BĮ PAJAMŲ'!D34</f>
        <v>56.6</v>
      </c>
    </row>
    <row r="43" spans="1:4" ht="24" customHeight="1" x14ac:dyDescent="0.25">
      <c r="A43" s="25" t="s">
        <v>392</v>
      </c>
      <c r="B43" s="39" t="s">
        <v>104</v>
      </c>
      <c r="C43" s="44">
        <f>'ASIGNAVIMAI IŠ SAVIV.BIUDŽETO'!C45+'IŠ NEP BĮ PAJAMŲ ĮM'!C33+BKL!C44+'ASIGN IŠ BĮ PAJAMŲ'!C35</f>
        <v>210.7</v>
      </c>
      <c r="D43" s="43">
        <f>'ASIGNAVIMAI IŠ SAVIV.BIUDŽETO'!D45+'IŠ NEP BĮ PAJAMŲ ĮM'!D33+BKL!D44+'ASIGN IŠ BĮ PAJAMŲ'!D35</f>
        <v>103.7</v>
      </c>
    </row>
    <row r="44" spans="1:4" ht="24" customHeight="1" x14ac:dyDescent="0.25">
      <c r="A44" s="25" t="s">
        <v>393</v>
      </c>
      <c r="B44" s="39" t="s">
        <v>105</v>
      </c>
      <c r="C44" s="44">
        <f>'ASIGNAVIMAI IŠ SAVIV.BIUDŽETO'!C46+'IŠ NEP BĮ PAJAMŲ ĮM'!C34+BKL!C45+'ASIGN IŠ BĮ PAJAMŲ'!C36</f>
        <v>153.1</v>
      </c>
      <c r="D44" s="43">
        <f>'ASIGNAVIMAI IŠ SAVIV.BIUDŽETO'!D46+'IŠ NEP BĮ PAJAMŲ ĮM'!D34+BKL!D45+'ASIGN IŠ BĮ PAJAMŲ'!D36</f>
        <v>80.900000000000006</v>
      </c>
    </row>
    <row r="45" spans="1:4" ht="24" customHeight="1" x14ac:dyDescent="0.25">
      <c r="A45" s="25" t="s">
        <v>394</v>
      </c>
      <c r="B45" s="307" t="s">
        <v>106</v>
      </c>
      <c r="C45" s="44">
        <f>'ASIGNAVIMAI IŠ SAVIV.BIUDŽETO'!C47+'IŠ NEP BĮ PAJAMŲ ĮM'!C35+BKL!C46+'ASIGN IŠ BĮ PAJAMŲ'!C37</f>
        <v>114.9</v>
      </c>
      <c r="D45" s="43">
        <f>'ASIGNAVIMAI IŠ SAVIV.BIUDŽETO'!D47+'IŠ NEP BĮ PAJAMŲ ĮM'!D35+BKL!D46+'ASIGN IŠ BĮ PAJAMŲ'!D37</f>
        <v>77.900000000000006</v>
      </c>
    </row>
    <row r="46" spans="1:4" ht="24" customHeight="1" x14ac:dyDescent="0.25">
      <c r="A46" s="25" t="s">
        <v>396</v>
      </c>
      <c r="B46" s="17" t="s">
        <v>107</v>
      </c>
      <c r="C46" s="44">
        <f>'ASIGNAVIMAI IŠ SAVIV.BIUDŽETO'!C48+BKL!C47</f>
        <v>563.4</v>
      </c>
      <c r="D46" s="43">
        <f>'ASIGNAVIMAI IŠ SAVIV.BIUDŽETO'!D48+BKL!D47</f>
        <v>341.2</v>
      </c>
    </row>
    <row r="47" spans="1:4" ht="33.75" customHeight="1" x14ac:dyDescent="0.25">
      <c r="A47" s="25" t="s">
        <v>407</v>
      </c>
      <c r="B47" s="76" t="s">
        <v>108</v>
      </c>
      <c r="C47" s="44">
        <f>'ASIGNAVIMAI IŠ SAVIV.BIUDŽETO'!C49+BKL!C48</f>
        <v>6.6</v>
      </c>
      <c r="D47" s="43">
        <f>'ASIGNAVIMAI IŠ SAVIV.BIUDŽETO'!D49+BKL!D48</f>
        <v>4.5999999999999996</v>
      </c>
    </row>
    <row r="48" spans="1:4" ht="24" customHeight="1" x14ac:dyDescent="0.25">
      <c r="A48" s="25" t="s">
        <v>408</v>
      </c>
      <c r="B48" s="32" t="s">
        <v>117</v>
      </c>
      <c r="C48" s="44">
        <f>'ASIGNAVIMAI IŠ SAVIV.BIUDŽETO'!C50+BKL!C49</f>
        <v>139.19999999999999</v>
      </c>
      <c r="D48" s="43"/>
    </row>
    <row r="49" spans="1:4" ht="24" customHeight="1" x14ac:dyDescent="0.25">
      <c r="A49" s="25" t="s">
        <v>409</v>
      </c>
      <c r="B49" s="32" t="s">
        <v>166</v>
      </c>
      <c r="C49" s="44">
        <f>'ASIGNAVIMAI IŠ SAVIV.BIUDŽETO'!C51+BKL!C50</f>
        <v>16.399999999999999</v>
      </c>
      <c r="D49" s="43"/>
    </row>
    <row r="50" spans="1:4" ht="24" customHeight="1" x14ac:dyDescent="0.25">
      <c r="A50" s="25" t="s">
        <v>410</v>
      </c>
      <c r="B50" s="32" t="s">
        <v>118</v>
      </c>
      <c r="C50" s="44">
        <f>'ASIGNAVIMAI IŠ SAVIV.BIUDŽETO'!C52+BKL!C51</f>
        <v>51</v>
      </c>
      <c r="D50" s="43"/>
    </row>
    <row r="51" spans="1:4" ht="24" customHeight="1" x14ac:dyDescent="0.25">
      <c r="A51" s="25" t="s">
        <v>411</v>
      </c>
      <c r="B51" s="32" t="s">
        <v>128</v>
      </c>
      <c r="C51" s="44">
        <f>'ASIGNAVIMAI IŠ SAVIV.BIUDŽETO'!C53+BKL!C52</f>
        <v>20.100000000000001</v>
      </c>
      <c r="D51" s="43"/>
    </row>
    <row r="52" spans="1:4" ht="24" customHeight="1" x14ac:dyDescent="0.25">
      <c r="A52" s="25" t="s">
        <v>412</v>
      </c>
      <c r="B52" s="32" t="s">
        <v>121</v>
      </c>
      <c r="C52" s="44">
        <f>'ASIGNAVIMAI IŠ SAVIV.BIUDŽETO'!C54+BKL!C53</f>
        <v>14.6</v>
      </c>
      <c r="D52" s="43"/>
    </row>
    <row r="53" spans="1:4" ht="24" customHeight="1" x14ac:dyDescent="0.25">
      <c r="A53" s="25" t="s">
        <v>413</v>
      </c>
      <c r="B53" s="32" t="s">
        <v>122</v>
      </c>
      <c r="C53" s="44">
        <f>'ASIGNAVIMAI IŠ SAVIV.BIUDŽETO'!C55+BKL!C54</f>
        <v>19.600000000000001</v>
      </c>
      <c r="D53" s="43"/>
    </row>
    <row r="54" spans="1:4" ht="24" customHeight="1" x14ac:dyDescent="0.25">
      <c r="A54" s="25" t="s">
        <v>414</v>
      </c>
      <c r="B54" s="32" t="s">
        <v>123</v>
      </c>
      <c r="C54" s="44">
        <f>'ASIGNAVIMAI IŠ SAVIV.BIUDŽETO'!C56+BKL!C55</f>
        <v>37.1</v>
      </c>
      <c r="D54" s="43"/>
    </row>
    <row r="55" spans="1:4" ht="24" customHeight="1" x14ac:dyDescent="0.25">
      <c r="A55" s="25" t="s">
        <v>415</v>
      </c>
      <c r="B55" s="32" t="s">
        <v>124</v>
      </c>
      <c r="C55" s="44">
        <f>'ASIGNAVIMAI IŠ SAVIV.BIUDŽETO'!C57+BKL!C56</f>
        <v>39.9</v>
      </c>
      <c r="D55" s="43"/>
    </row>
    <row r="56" spans="1:4" ht="24" customHeight="1" x14ac:dyDescent="0.25">
      <c r="A56" s="25" t="s">
        <v>416</v>
      </c>
      <c r="B56" s="32" t="s">
        <v>125</v>
      </c>
      <c r="C56" s="44">
        <f>'ASIGNAVIMAI IŠ SAVIV.BIUDŽETO'!C58+BKL!C57</f>
        <v>20.8</v>
      </c>
      <c r="D56" s="43"/>
    </row>
    <row r="57" spans="1:4" ht="24" customHeight="1" x14ac:dyDescent="0.25">
      <c r="A57" s="25" t="s">
        <v>417</v>
      </c>
      <c r="B57" s="32" t="s">
        <v>167</v>
      </c>
      <c r="C57" s="44">
        <f>'ASIGNAVIMAI IŠ SAVIV.BIUDŽETO'!C59+BKL!C58</f>
        <v>14.7</v>
      </c>
      <c r="D57" s="43"/>
    </row>
    <row r="58" spans="1:4" ht="24" customHeight="1" x14ac:dyDescent="0.25">
      <c r="A58" s="25" t="s">
        <v>418</v>
      </c>
      <c r="B58" s="32" t="s">
        <v>129</v>
      </c>
      <c r="C58" s="44">
        <f>'ASIGNAVIMAI IŠ SAVIV.BIUDŽETO'!C60+BKL!C59</f>
        <v>31.6</v>
      </c>
      <c r="D58" s="43"/>
    </row>
    <row r="59" spans="1:4" ht="24" customHeight="1" x14ac:dyDescent="0.25">
      <c r="A59" s="26"/>
      <c r="B59" s="37" t="s">
        <v>75</v>
      </c>
      <c r="C59" s="45">
        <f>SUM(C13:C58)</f>
        <v>18602.900000000001</v>
      </c>
      <c r="D59" s="45">
        <f>SUM(D13:D58)</f>
        <v>12758.799999999996</v>
      </c>
    </row>
    <row r="60" spans="1:4" s="12" customFormat="1" ht="24" customHeight="1" x14ac:dyDescent="0.25">
      <c r="A60" s="31" t="s">
        <v>80</v>
      </c>
      <c r="B60" s="253" t="s">
        <v>382</v>
      </c>
      <c r="C60" s="253"/>
      <c r="D60" s="253"/>
    </row>
    <row r="61" spans="1:4" s="12" customFormat="1" ht="24" customHeight="1" x14ac:dyDescent="0.25">
      <c r="A61" s="25" t="s">
        <v>25</v>
      </c>
      <c r="B61" s="34" t="s">
        <v>115</v>
      </c>
      <c r="C61" s="44">
        <f>'ASIGN UGDYMO REIKMĖMS'!C15+'ASIGNAVIMAI IŠ SAVIV.BIUDŽETO'!C63+'ASIGN IŠ DOTACIJŲ'!D29+BKL!C62</f>
        <v>1029.9000000000001</v>
      </c>
      <c r="D61" s="43">
        <f>'ASIGN UGDYMO REIKMĖMS'!D15+'ASIGNAVIMAI IŠ SAVIV.BIUDŽETO'!D63+'ASIGN IŠ DOTACIJŲ'!E29+BKL!D62</f>
        <v>5</v>
      </c>
    </row>
    <row r="62" spans="1:4" s="12" customFormat="1" ht="24" customHeight="1" x14ac:dyDescent="0.25">
      <c r="A62" s="25" t="s">
        <v>26</v>
      </c>
      <c r="B62" s="78" t="s">
        <v>110</v>
      </c>
      <c r="C62" s="44">
        <f>'ASIGN UGDYMO REIKMĖMS'!C16+'ASIGNAVIMAI IŠ SAVIV.BIUDŽETO'!C64+BKL!C63</f>
        <v>712.3</v>
      </c>
      <c r="D62" s="43">
        <f>'ASIGN UGDYMO REIKMĖMS'!D16+'ASIGNAVIMAI IŠ SAVIV.BIUDŽETO'!D64+BKL!D63</f>
        <v>686.3</v>
      </c>
    </row>
    <row r="63" spans="1:4" ht="24" customHeight="1" x14ac:dyDescent="0.25">
      <c r="A63" s="25" t="s">
        <v>27</v>
      </c>
      <c r="B63" s="78" t="s">
        <v>2</v>
      </c>
      <c r="C63" s="44">
        <f>'ASIGN UGDYMO REIKMĖMS'!C17+'ASIGNAVIMAI IŠ SAVIV.BIUDŽETO'!C65+BKL!C64</f>
        <v>723.7</v>
      </c>
      <c r="D63" s="43">
        <f>'ASIGN UGDYMO REIKMĖMS'!D17+'ASIGNAVIMAI IŠ SAVIV.BIUDŽETO'!D65+BKL!D64</f>
        <v>640</v>
      </c>
    </row>
    <row r="64" spans="1:4" ht="24" customHeight="1" x14ac:dyDescent="0.25">
      <c r="A64" s="25" t="s">
        <v>28</v>
      </c>
      <c r="B64" s="78" t="s">
        <v>9</v>
      </c>
      <c r="C64" s="44">
        <f>'ASIGN UGDYMO REIKMĖMS'!C18+'ASIGNAVIMAI IŠ SAVIV.BIUDŽETO'!C66+BKL!C65</f>
        <v>270.60000000000002</v>
      </c>
      <c r="D64" s="43">
        <f>'ASIGN UGDYMO REIKMĖMS'!D18+'ASIGNAVIMAI IŠ SAVIV.BIUDŽETO'!D66+BKL!D65</f>
        <v>241.6</v>
      </c>
    </row>
    <row r="65" spans="1:4" ht="33.75" customHeight="1" x14ac:dyDescent="0.25">
      <c r="A65" s="25" t="s">
        <v>29</v>
      </c>
      <c r="B65" s="78" t="s">
        <v>126</v>
      </c>
      <c r="C65" s="44">
        <f>'ASIGN UGDYMO REIKMĖMS'!C19+'ASIGNAVIMAI IŠ SAVIV.BIUDŽETO'!C67+BKL!C66+'ASIGN IŠ DOTACIJŲ'!D30</f>
        <v>248.4</v>
      </c>
      <c r="D65" s="43">
        <f>'ASIGN UGDYMO REIKMĖMS'!D19+'ASIGNAVIMAI IŠ SAVIV.BIUDŽETO'!D67+BKL!D66+'ASIGN IŠ DOTACIJŲ'!E30</f>
        <v>239.5</v>
      </c>
    </row>
    <row r="66" spans="1:4" ht="33.75" customHeight="1" x14ac:dyDescent="0.25">
      <c r="A66" s="25" t="s">
        <v>30</v>
      </c>
      <c r="B66" s="78" t="s">
        <v>76</v>
      </c>
      <c r="C66" s="44">
        <f>'ASIGN UGDYMO REIKMĖMS'!C20+'ASIGNAVIMAI IŠ SAVIV.BIUDŽETO'!C68+BKL!C67</f>
        <v>606</v>
      </c>
      <c r="D66" s="43">
        <f>'ASIGN UGDYMO REIKMĖMS'!D20+'ASIGNAVIMAI IŠ SAVIV.BIUDŽETO'!D68+BKL!D67</f>
        <v>562.9</v>
      </c>
    </row>
    <row r="67" spans="1:4" ht="33.75" customHeight="1" x14ac:dyDescent="0.25">
      <c r="A67" s="25" t="s">
        <v>31</v>
      </c>
      <c r="B67" s="78" t="s">
        <v>157</v>
      </c>
      <c r="C67" s="44">
        <f>'ASIGN UGDYMO REIKMĖMS'!C21+'ASIGNAVIMAI IŠ SAVIV.BIUDŽETO'!C69+BKL!C68</f>
        <v>736.59999999999991</v>
      </c>
      <c r="D67" s="43">
        <f>'ASIGN UGDYMO REIKMĖMS'!D21+'ASIGNAVIMAI IŠ SAVIV.BIUDŽETO'!D69+BKL!D68</f>
        <v>711.2</v>
      </c>
    </row>
    <row r="68" spans="1:4" ht="24" customHeight="1" x14ac:dyDescent="0.25">
      <c r="A68" s="25" t="s">
        <v>32</v>
      </c>
      <c r="B68" s="78" t="s">
        <v>127</v>
      </c>
      <c r="C68" s="44">
        <f>'ASIGN UGDYMO REIKMĖMS'!C22+'ASIGNAVIMAI IŠ SAVIV.BIUDŽETO'!C70+BKL!C69</f>
        <v>1176.3</v>
      </c>
      <c r="D68" s="43">
        <f>'ASIGN UGDYMO REIKMĖMS'!D22+'ASIGNAVIMAI IŠ SAVIV.BIUDŽETO'!D70+BKL!D69</f>
        <v>1100</v>
      </c>
    </row>
    <row r="69" spans="1:4" ht="24" customHeight="1" x14ac:dyDescent="0.25">
      <c r="A69" s="25" t="s">
        <v>33</v>
      </c>
      <c r="B69" s="78" t="s">
        <v>72</v>
      </c>
      <c r="C69" s="44">
        <f>'ASIGN UGDYMO REIKMĖMS'!C23+'ASIGNAVIMAI IŠ SAVIV.BIUDŽETO'!C71+BKL!C70</f>
        <v>1407</v>
      </c>
      <c r="D69" s="43">
        <f>'ASIGN UGDYMO REIKMĖMS'!D23+'ASIGNAVIMAI IŠ SAVIV.BIUDŽETO'!D71+BKL!D70</f>
        <v>1334.3</v>
      </c>
    </row>
    <row r="70" spans="1:4" ht="33.75" customHeight="1" x14ac:dyDescent="0.25">
      <c r="A70" s="25" t="s">
        <v>34</v>
      </c>
      <c r="B70" s="78" t="s">
        <v>98</v>
      </c>
      <c r="C70" s="44">
        <f>'ASIGN UGDYMO REIKMĖMS'!C24+'ASIGNAVIMAI IŠ SAVIV.BIUDŽETO'!C72+BKL!C71</f>
        <v>1674.8000000000002</v>
      </c>
      <c r="D70" s="43">
        <f>'ASIGN UGDYMO REIKMĖMS'!D24+'ASIGNAVIMAI IŠ SAVIV.BIUDŽETO'!D72+BKL!D71</f>
        <v>1563.3</v>
      </c>
    </row>
    <row r="71" spans="1:4" ht="24" customHeight="1" x14ac:dyDescent="0.25">
      <c r="A71" s="25" t="s">
        <v>35</v>
      </c>
      <c r="B71" s="78" t="s">
        <v>334</v>
      </c>
      <c r="C71" s="44">
        <f>'ASIGN UGDYMO REIKMĖMS'!C25+'ASIGNAVIMAI IŠ SAVIV.BIUDŽETO'!C73+BKL!C72</f>
        <v>725.2</v>
      </c>
      <c r="D71" s="43">
        <f>'ASIGN UGDYMO REIKMĖMS'!D25+'ASIGNAVIMAI IŠ SAVIV.BIUDŽETO'!D73+BKL!D72</f>
        <v>699.4</v>
      </c>
    </row>
    <row r="72" spans="1:4" ht="24" customHeight="1" x14ac:dyDescent="0.25">
      <c r="A72" s="25" t="s">
        <v>36</v>
      </c>
      <c r="B72" s="78" t="s">
        <v>73</v>
      </c>
      <c r="C72" s="44">
        <f>'ASIGN UGDYMO REIKMĖMS'!C26+'ASIGNAVIMAI IŠ SAVIV.BIUDŽETO'!C74+BKL!C73</f>
        <v>2684.7</v>
      </c>
      <c r="D72" s="43">
        <f>'ASIGN UGDYMO REIKMĖMS'!D26+'ASIGNAVIMAI IŠ SAVIV.BIUDŽETO'!D74+BKL!D73</f>
        <v>2519.8000000000002</v>
      </c>
    </row>
    <row r="73" spans="1:4" ht="24" customHeight="1" x14ac:dyDescent="0.25">
      <c r="A73" s="25" t="s">
        <v>3</v>
      </c>
      <c r="B73" s="32" t="s">
        <v>74</v>
      </c>
      <c r="C73" s="44">
        <f>'ASIGN UGDYMO REIKMĖMS'!C27+'ASIGNAVIMAI IŠ SAVIV.BIUDŽETO'!C75+BKL!C74</f>
        <v>765.2</v>
      </c>
      <c r="D73" s="43">
        <f>'ASIGN UGDYMO REIKMĖMS'!D27+'ASIGNAVIMAI IŠ SAVIV.BIUDŽETO'!D75+BKL!D74</f>
        <v>740.3</v>
      </c>
    </row>
    <row r="74" spans="1:4" ht="33.75" customHeight="1" x14ac:dyDescent="0.25">
      <c r="A74" s="25" t="s">
        <v>4</v>
      </c>
      <c r="B74" s="32" t="s">
        <v>10</v>
      </c>
      <c r="C74" s="44">
        <f>'ASIGN UGDYMO REIKMĖMS'!C28+'ASIGNAVIMAI IŠ SAVIV.BIUDŽETO'!C76+BKL!C75</f>
        <v>577.80000000000007</v>
      </c>
      <c r="D74" s="43">
        <f>'ASIGN UGDYMO REIKMĖMS'!D28+'ASIGNAVIMAI IŠ SAVIV.BIUDŽETO'!D76+BKL!D75</f>
        <v>539.5</v>
      </c>
    </row>
    <row r="75" spans="1:4" ht="24" customHeight="1" x14ac:dyDescent="0.25">
      <c r="A75" s="25" t="s">
        <v>5</v>
      </c>
      <c r="B75" s="32" t="s">
        <v>261</v>
      </c>
      <c r="C75" s="44">
        <f>'ASIGN UGDYMO REIKMĖMS'!C29+'ASIGNAVIMAI IŠ SAVIV.BIUDŽETO'!C77+BKL!C76+'ASIGN IŠ DOTACIJŲ'!D27</f>
        <v>1184</v>
      </c>
      <c r="D75" s="43">
        <f>'ASIGN UGDYMO REIKMĖMS'!D29+'ASIGNAVIMAI IŠ SAVIV.BIUDŽETO'!D77+BKL!D76+'ASIGN IŠ DOTACIJŲ'!E27</f>
        <v>1094.5</v>
      </c>
    </row>
    <row r="76" spans="1:4" ht="33.75" customHeight="1" x14ac:dyDescent="0.25">
      <c r="A76" s="25" t="s">
        <v>6</v>
      </c>
      <c r="B76" s="32" t="s">
        <v>384</v>
      </c>
      <c r="C76" s="44">
        <f>'ASIGN UGDYMO REIKMĖMS'!C30+'ASIGNAVIMAI IŠ SAVIV.BIUDŽETO'!C78+BKL!C77+'ASIGN IŠ DOTACIJŲ'!D28</f>
        <v>1096.4000000000001</v>
      </c>
      <c r="D76" s="43">
        <f>'ASIGN UGDYMO REIKMĖMS'!D30+'ASIGNAVIMAI IŠ SAVIV.BIUDŽETO'!D78+BKL!D77+'ASIGN IŠ DOTACIJŲ'!E28</f>
        <v>951.9</v>
      </c>
    </row>
    <row r="77" spans="1:4" ht="33.75" customHeight="1" x14ac:dyDescent="0.25">
      <c r="A77" s="25" t="s">
        <v>162</v>
      </c>
      <c r="B77" s="88" t="s">
        <v>262</v>
      </c>
      <c r="C77" s="44">
        <f>'ASIGN UGDYMO REIKMĖMS'!C31+'ASIGNAVIMAI IŠ SAVIV.BIUDŽETO'!C79+BKL!C78</f>
        <v>222.70000000000002</v>
      </c>
      <c r="D77" s="43">
        <f>'ASIGN UGDYMO REIKMĖMS'!D31+'ASIGNAVIMAI IŠ SAVIV.BIUDŽETO'!D79+BKL!D78</f>
        <v>213.2</v>
      </c>
    </row>
    <row r="78" spans="1:4" ht="24" customHeight="1" x14ac:dyDescent="0.25">
      <c r="A78" s="25" t="s">
        <v>7</v>
      </c>
      <c r="B78" s="32" t="s">
        <v>99</v>
      </c>
      <c r="C78" s="44">
        <f>'ASIGNAVIMAI IŠ SAVIV.BIUDŽETO'!C80+BKL!C79</f>
        <v>734.5</v>
      </c>
      <c r="D78" s="43">
        <f>'ASIGN UGDYMO REIKMĖMS'!D32+'ASIGNAVIMAI IŠ SAVIV.BIUDŽETO'!D80+BKL!D79</f>
        <v>13042.200000000003</v>
      </c>
    </row>
    <row r="79" spans="1:4" ht="24" customHeight="1" x14ac:dyDescent="0.25">
      <c r="A79" s="25" t="s">
        <v>8</v>
      </c>
      <c r="B79" s="32" t="s">
        <v>330</v>
      </c>
      <c r="C79" s="44">
        <f>'ASIGN UGDYMO REIKMĖMS'!C33+'ASIGNAVIMAI IŠ SAVIV.BIUDŽETO'!C81+BKL!C80</f>
        <v>305.2</v>
      </c>
      <c r="D79" s="43">
        <f>'ASIGN UGDYMO REIKMĖMS'!D33+'ASIGNAVIMAI IŠ SAVIV.BIUDŽETO'!D81+BKL!D80</f>
        <v>278.5</v>
      </c>
    </row>
    <row r="80" spans="1:4" ht="33.75" customHeight="1" x14ac:dyDescent="0.25">
      <c r="A80" s="25" t="s">
        <v>311</v>
      </c>
      <c r="B80" s="32" t="s">
        <v>100</v>
      </c>
      <c r="C80" s="44">
        <f>'ASIGN UGDYMO REIKMĖMS'!C34+'ASIGNAVIMAI IŠ SAVIV.BIUDŽETO'!C82+BKL!C81+'ASIGN IŠ DOTACIJŲ'!D31</f>
        <v>600.5</v>
      </c>
      <c r="D80" s="43">
        <f>'ASIGN UGDYMO REIKMĖMS'!D34+'ASIGNAVIMAI IŠ SAVIV.BIUDŽETO'!D82+BKL!D81+'ASIGN IŠ DOTACIJŲ'!E31</f>
        <v>538.70000000000005</v>
      </c>
    </row>
    <row r="81" spans="1:4" ht="24" customHeight="1" x14ac:dyDescent="0.25">
      <c r="A81" s="25" t="s">
        <v>312</v>
      </c>
      <c r="B81" s="32" t="s">
        <v>395</v>
      </c>
      <c r="C81" s="44">
        <f>'ASIGN UGDYMO REIKMĖMS'!C35+'ASIGNAVIMAI IŠ SAVIV.BIUDŽETO'!C83+BKL!C82</f>
        <v>145.6</v>
      </c>
      <c r="D81" s="43">
        <f>'ASIGN UGDYMO REIKMĖMS'!D35+'ASIGNAVIMAI IŠ SAVIV.BIUDŽETO'!D83+BKL!D82</f>
        <v>115.4</v>
      </c>
    </row>
    <row r="82" spans="1:4" ht="24" customHeight="1" x14ac:dyDescent="0.25">
      <c r="A82" s="25" t="s">
        <v>315</v>
      </c>
      <c r="B82" s="29" t="s">
        <v>101</v>
      </c>
      <c r="C82" s="44">
        <f>'ASIGN UGDYMO REIKMĖMS'!C36+'ASIGNAVIMAI IŠ SAVIV.BIUDŽETO'!C84+BKL!C83</f>
        <v>572.9</v>
      </c>
      <c r="D82" s="43">
        <f>'ASIGN UGDYMO REIKMĖMS'!D36+'ASIGNAVIMAI IŠ SAVIV.BIUDŽETO'!D84+BKL!D83</f>
        <v>360.2</v>
      </c>
    </row>
    <row r="83" spans="1:4" ht="24" customHeight="1" x14ac:dyDescent="0.25">
      <c r="A83" s="25" t="s">
        <v>316</v>
      </c>
      <c r="B83" s="39" t="s">
        <v>102</v>
      </c>
      <c r="C83" s="44">
        <f>'ASIGN UGDYMO REIKMĖMS'!C37+'ASIGNAVIMAI IŠ SAVIV.BIUDŽETO'!C85+BKL!C84</f>
        <v>135.80000000000001</v>
      </c>
      <c r="D83" s="43">
        <f>'ASIGN UGDYMO REIKMĖMS'!D37+'ASIGNAVIMAI IŠ SAVIV.BIUDŽETO'!D85+BKL!D84</f>
        <v>121.4</v>
      </c>
    </row>
    <row r="84" spans="1:4" ht="24" customHeight="1" x14ac:dyDescent="0.25">
      <c r="A84" s="25" t="s">
        <v>317</v>
      </c>
      <c r="B84" s="39" t="s">
        <v>103</v>
      </c>
      <c r="C84" s="44">
        <f>'ASIGN UGDYMO REIKMĖMS'!C38+'ASIGNAVIMAI IŠ SAVIV.BIUDŽETO'!C86+BKL!C85</f>
        <v>89.9</v>
      </c>
      <c r="D84" s="43">
        <f>'ASIGN UGDYMO REIKMĖMS'!D38+'ASIGNAVIMAI IŠ SAVIV.BIUDŽETO'!D86+BKL!D85</f>
        <v>72.400000000000006</v>
      </c>
    </row>
    <row r="85" spans="1:4" ht="24" customHeight="1" x14ac:dyDescent="0.25">
      <c r="A85" s="25" t="s">
        <v>318</v>
      </c>
      <c r="B85" s="39" t="s">
        <v>104</v>
      </c>
      <c r="C85" s="44">
        <f>'ASIGN UGDYMO REIKMĖMS'!C39+'ASIGNAVIMAI IŠ SAVIV.BIUDŽETO'!C87+BKL!C86</f>
        <v>123.9</v>
      </c>
      <c r="D85" s="43">
        <f>'ASIGN UGDYMO REIKMĖMS'!D39+'ASIGNAVIMAI IŠ SAVIV.BIUDŽETO'!D87+BKL!D86</f>
        <v>100.8</v>
      </c>
    </row>
    <row r="86" spans="1:4" ht="24" customHeight="1" x14ac:dyDescent="0.25">
      <c r="A86" s="25" t="s">
        <v>324</v>
      </c>
      <c r="B86" s="39" t="s">
        <v>105</v>
      </c>
      <c r="C86" s="44">
        <f>'ASIGN UGDYMO REIKMĖMS'!C40+'ASIGNAVIMAI IŠ SAVIV.BIUDŽETO'!C88+BKL!C87</f>
        <v>124.2</v>
      </c>
      <c r="D86" s="43">
        <f>'ASIGN UGDYMO REIKMĖMS'!D40+'ASIGNAVIMAI IŠ SAVIV.BIUDŽETO'!D88+BKL!D87</f>
        <v>94.5</v>
      </c>
    </row>
    <row r="87" spans="1:4" ht="24" customHeight="1" x14ac:dyDescent="0.25">
      <c r="A87" s="25" t="s">
        <v>331</v>
      </c>
      <c r="B87" s="39" t="s">
        <v>106</v>
      </c>
      <c r="C87" s="44">
        <f>'ASIGN UGDYMO REIKMĖMS'!C41+'ASIGNAVIMAI IŠ SAVIV.BIUDŽETO'!C89+BKL!C88</f>
        <v>170.8</v>
      </c>
      <c r="D87" s="43">
        <f>'ASIGN UGDYMO REIKMĖMS'!D41+'ASIGNAVIMAI IŠ SAVIV.BIUDŽETO'!D89+BKL!D88</f>
        <v>136.19999999999999</v>
      </c>
    </row>
    <row r="88" spans="1:4" ht="30" customHeight="1" x14ac:dyDescent="0.25">
      <c r="A88" s="26"/>
      <c r="B88" s="79" t="s">
        <v>75</v>
      </c>
      <c r="C88" s="45">
        <f>SUM(C61:C87)</f>
        <v>18844.900000000001</v>
      </c>
      <c r="D88" s="45">
        <f>SUM(D61:D87)</f>
        <v>28703.000000000007</v>
      </c>
    </row>
    <row r="89" spans="1:4" ht="24" customHeight="1" x14ac:dyDescent="0.25">
      <c r="A89" s="31" t="s">
        <v>81</v>
      </c>
      <c r="B89" s="253" t="s">
        <v>365</v>
      </c>
      <c r="C89" s="253"/>
      <c r="D89" s="253"/>
    </row>
    <row r="90" spans="1:4" s="12" customFormat="1" ht="24" customHeight="1" x14ac:dyDescent="0.25">
      <c r="A90" s="25" t="s">
        <v>37</v>
      </c>
      <c r="B90" s="80" t="s">
        <v>115</v>
      </c>
      <c r="C90" s="44">
        <f>'ASIGNAVIMAI IŠ SAVIV.BIUDŽETO'!C92+'ASIGN IŠ DOTACIJŲ'!D34+'ASIGN IŠ DOTACIJŲ'!D35+'ASIGN IŠ DOTACIJŲ'!D51+'ASIGN IŠ DOTACIJŲ'!D55+'ASIGN IŠ DOTACIJŲ'!D56+'ASIGN IŠ DOTACIJŲ'!D58+'ASIGN IŠ DOTACIJŲ'!D60+'ASIGN IŠ DOTACIJŲ'!D63+'ASIGN IŠ DOTACIJŲ'!D64+'ASIGN IŠ DOTACIJŲ'!D67+'ASIGN IŠ DOTACIJŲ'!D68+'ASIGN IŠ DOTACIJŲ'!D69+'ASIGN IŠ DOTACIJŲ'!D73+'ASIGN IŠ DOTACIJŲ'!D74+'ASIGN SPEC PROGRAMOMS'!C15+'ASIGN IŠ NEP TIKSL PASK L'!C18+'ASIGNAV IŠ ES NEP'!D14+BKL!C91</f>
        <v>7181.5000000000009</v>
      </c>
      <c r="D90" s="43">
        <f>'ASIGNAVIMAI IŠ SAVIV.BIUDŽETO'!D92+'ASIGN IŠ DOTACIJŲ'!E34+'ASIGN IŠ DOTACIJŲ'!E35+'ASIGN IŠ DOTACIJŲ'!E51+'ASIGN IŠ DOTACIJŲ'!E55+'ASIGN IŠ DOTACIJŲ'!E56+'ASIGN IŠ DOTACIJŲ'!E58+'ASIGN IŠ DOTACIJŲ'!E60+'ASIGN IŠ DOTACIJŲ'!E63+'ASIGN IŠ DOTACIJŲ'!E64+'ASIGN IŠ DOTACIJŲ'!E67+'ASIGN IŠ DOTACIJŲ'!E68+'ASIGN IŠ DOTACIJŲ'!E69+'ASIGN IŠ DOTACIJŲ'!E73+'ASIGN IŠ DOTACIJŲ'!E74+'ASIGN SPEC PROGRAMOMS'!D15+'ASIGN IŠ NEP TIKSL PASK L'!D18+'ASIGNAV IŠ ES NEP'!E14+BKL!D91</f>
        <v>34.4</v>
      </c>
    </row>
    <row r="91" spans="1:4" s="12" customFormat="1" ht="24" customHeight="1" x14ac:dyDescent="0.25">
      <c r="A91" s="25" t="s">
        <v>38</v>
      </c>
      <c r="B91" s="80" t="s">
        <v>107</v>
      </c>
      <c r="C91" s="44">
        <f>'ASIGNAVIMAI IŠ SAVIV.BIUDŽETO'!C93+'ASIGN IŠ DOTACIJŲ'!D53+'ASIGN IŠ DOTACIJŲ'!D57+'ASIGN IŠ DOTACIJŲ'!D59+'ASIGN IŠ DOTACIJŲ'!D61+'ASIGN IŠ DOTACIJŲ'!D62+'ASIGN IŠ DOTACIJŲ'!D65+'ASIGN IŠ BĮ PAJAMŲ'!C40+'IŠ NEP BĮ PAJAMŲ ĮM'!C38+BKL!C92</f>
        <v>1498.6</v>
      </c>
      <c r="D91" s="43">
        <f>'ASIGNAVIMAI IŠ SAVIV.BIUDŽETO'!D93+'ASIGN IŠ DOTACIJŲ'!E53+'ASIGN IŠ DOTACIJŲ'!E57+'ASIGN IŠ DOTACIJŲ'!E59+'ASIGN IŠ DOTACIJŲ'!E61+'ASIGN IŠ DOTACIJŲ'!E62+'ASIGN IŠ DOTACIJŲ'!E65+'ASIGN IŠ BĮ PAJAMŲ'!D40+'IŠ NEP BĮ PAJAMŲ ĮM'!D38+BKL!D92</f>
        <v>1028.1999999999998</v>
      </c>
    </row>
    <row r="92" spans="1:4" s="12" customFormat="1" ht="24" customHeight="1" x14ac:dyDescent="0.25">
      <c r="A92" s="25" t="s">
        <v>39</v>
      </c>
      <c r="B92" s="78" t="s">
        <v>110</v>
      </c>
      <c r="C92" s="44">
        <f>'ASIGN IŠ DOTACIJŲ'!D36</f>
        <v>0</v>
      </c>
      <c r="D92" s="43">
        <f>'ASIGN IŠ DOTACIJŲ'!E36</f>
        <v>0</v>
      </c>
    </row>
    <row r="93" spans="1:4" s="12" customFormat="1" ht="24" customHeight="1" x14ac:dyDescent="0.25">
      <c r="A93" s="25" t="s">
        <v>40</v>
      </c>
      <c r="B93" s="78" t="s">
        <v>2</v>
      </c>
      <c r="C93" s="44">
        <f>'ASIGN IŠ DOTACIJŲ'!D37</f>
        <v>0</v>
      </c>
      <c r="D93" s="43">
        <f>'ASIGN IŠ DOTACIJŲ'!E37</f>
        <v>0</v>
      </c>
    </row>
    <row r="94" spans="1:4" s="12" customFormat="1" ht="24" customHeight="1" x14ac:dyDescent="0.25">
      <c r="A94" s="25" t="s">
        <v>41</v>
      </c>
      <c r="B94" s="78" t="s">
        <v>9</v>
      </c>
      <c r="C94" s="44">
        <f>'ASIGN IŠ DOTACIJŲ'!D38</f>
        <v>0</v>
      </c>
      <c r="D94" s="43">
        <f>'ASIGN IŠ DOTACIJŲ'!E38</f>
        <v>0</v>
      </c>
    </row>
    <row r="95" spans="1:4" s="12" customFormat="1" ht="33.75" customHeight="1" x14ac:dyDescent="0.25">
      <c r="A95" s="25" t="s">
        <v>42</v>
      </c>
      <c r="B95" s="78" t="s">
        <v>126</v>
      </c>
      <c r="C95" s="44">
        <f>'ASIGN IŠ DOTACIJŲ'!D39</f>
        <v>0</v>
      </c>
      <c r="D95" s="43">
        <f>'ASIGN IŠ DOTACIJŲ'!E39</f>
        <v>0</v>
      </c>
    </row>
    <row r="96" spans="1:4" s="12" customFormat="1" ht="33.75" customHeight="1" x14ac:dyDescent="0.25">
      <c r="A96" s="25" t="s">
        <v>43</v>
      </c>
      <c r="B96" s="78" t="s">
        <v>76</v>
      </c>
      <c r="C96" s="44">
        <f>'ASIGN IŠ DOTACIJŲ'!D40</f>
        <v>0</v>
      </c>
      <c r="D96" s="43">
        <f>'ASIGN IŠ DOTACIJŲ'!E40</f>
        <v>0</v>
      </c>
    </row>
    <row r="97" spans="1:4" ht="33.75" customHeight="1" x14ac:dyDescent="0.25">
      <c r="A97" s="25" t="s">
        <v>44</v>
      </c>
      <c r="B97" s="78" t="s">
        <v>157</v>
      </c>
      <c r="C97" s="44">
        <f>'ASIGNAVIMAI IŠ SAVIV.BIUDŽETO'!C94+'ASIGN IŠ DOTACIJŲ'!D41+BKL!C93</f>
        <v>4</v>
      </c>
      <c r="D97" s="43">
        <f>'ASIGNAVIMAI IŠ SAVIV.BIUDŽETO'!D94+'ASIGN IŠ DOTACIJŲ'!E41+BKL!D93</f>
        <v>0</v>
      </c>
    </row>
    <row r="98" spans="1:4" ht="24" customHeight="1" x14ac:dyDescent="0.25">
      <c r="A98" s="25" t="s">
        <v>93</v>
      </c>
      <c r="B98" s="78" t="s">
        <v>127</v>
      </c>
      <c r="C98" s="44">
        <f>'ASIGNAVIMAI IŠ SAVIV.BIUDŽETO'!C95+'ASIGN IŠ DOTACIJŲ'!D42+BKL!C94</f>
        <v>1.4</v>
      </c>
      <c r="D98" s="43">
        <f>'ASIGNAVIMAI IŠ SAVIV.BIUDŽETO'!D95+'ASIGN IŠ DOTACIJŲ'!E42+BKL!D94</f>
        <v>0</v>
      </c>
    </row>
    <row r="99" spans="1:4" ht="24" customHeight="1" x14ac:dyDescent="0.25">
      <c r="A99" s="25" t="s">
        <v>328</v>
      </c>
      <c r="B99" s="78" t="s">
        <v>72</v>
      </c>
      <c r="C99" s="44">
        <f>'ASIGNAVIMAI IŠ SAVIV.BIUDŽETO'!C96+'ASIGN IŠ DOTACIJŲ'!D43+BKL!C95</f>
        <v>6.6</v>
      </c>
      <c r="D99" s="43">
        <f>'ASIGNAVIMAI IŠ SAVIV.BIUDŽETO'!D96+'ASIGN IŠ DOTACIJŲ'!E43+BKL!D95</f>
        <v>0</v>
      </c>
    </row>
    <row r="100" spans="1:4" ht="33.75" customHeight="1" x14ac:dyDescent="0.25">
      <c r="A100" s="25" t="s">
        <v>397</v>
      </c>
      <c r="B100" s="78" t="s">
        <v>98</v>
      </c>
      <c r="C100" s="44">
        <f>'ASIGNAVIMAI IŠ SAVIV.BIUDŽETO'!C97+'ASIGN IŠ DOTACIJŲ'!D44+BKL!C96</f>
        <v>9</v>
      </c>
      <c r="D100" s="43">
        <f>'ASIGNAVIMAI IŠ SAVIV.BIUDŽETO'!D97+'ASIGN IŠ DOTACIJŲ'!E44+BKL!D96</f>
        <v>0</v>
      </c>
    </row>
    <row r="101" spans="1:4" ht="33.75" customHeight="1" x14ac:dyDescent="0.25">
      <c r="A101" s="25" t="s">
        <v>398</v>
      </c>
      <c r="B101" s="78" t="s">
        <v>73</v>
      </c>
      <c r="C101" s="44">
        <f>'ASIGNAVIMAI IŠ SAVIV.BIUDŽETO'!C98+'ASIGN IŠ DOTACIJŲ'!D45+BKL!C97</f>
        <v>24</v>
      </c>
      <c r="D101" s="43">
        <f>'ASIGNAVIMAI IŠ SAVIV.BIUDŽETO'!D98+'ASIGN IŠ DOTACIJŲ'!E45+BKL!D97</f>
        <v>0</v>
      </c>
    </row>
    <row r="102" spans="1:4" ht="24" customHeight="1" x14ac:dyDescent="0.25">
      <c r="A102" s="25" t="s">
        <v>399</v>
      </c>
      <c r="B102" s="32" t="s">
        <v>74</v>
      </c>
      <c r="C102" s="44">
        <f>'ASIGNAVIMAI IŠ SAVIV.BIUDŽETO'!C99+'ASIGN IŠ DOTACIJŲ'!D46+BKL!C98</f>
        <v>5</v>
      </c>
      <c r="D102" s="43">
        <f>'ASIGNAVIMAI IŠ SAVIV.BIUDŽETO'!D99+'ASIGN IŠ DOTACIJŲ'!E46+BKL!D98</f>
        <v>0</v>
      </c>
    </row>
    <row r="103" spans="1:4" ht="33.75" customHeight="1" x14ac:dyDescent="0.25">
      <c r="A103" s="25" t="s">
        <v>400</v>
      </c>
      <c r="B103" s="32" t="s">
        <v>10</v>
      </c>
      <c r="C103" s="44">
        <f>'ASIGNAVIMAI IŠ SAVIV.BIUDŽETO'!C100+'ASIGN IŠ DOTACIJŲ'!D47+BKL!C99</f>
        <v>4</v>
      </c>
      <c r="D103" s="43">
        <f>'ASIGNAVIMAI IŠ SAVIV.BIUDŽETO'!D100+'ASIGN IŠ DOTACIJŲ'!E47+BKL!D99</f>
        <v>0</v>
      </c>
    </row>
    <row r="104" spans="1:4" ht="33.75" customHeight="1" x14ac:dyDescent="0.25">
      <c r="A104" s="25" t="s">
        <v>401</v>
      </c>
      <c r="B104" s="32" t="s">
        <v>384</v>
      </c>
      <c r="C104" s="44">
        <f>'ASIGNAVIMAI IŠ SAVIV.BIUDŽETO'!C101+'ASIGN IŠ DOTACIJŲ'!D70+'ASIGN IŠ DOTACIJŲ'!D66+'ASIGN IŠ DOTACIJŲ'!D52+'ASIGN IŠ DOTACIJŲ'!D49+'ASIGN IŠ BĮ PAJAMŲ'!C41+'IŠ NEP BĮ PAJAMŲ ĮM'!C39+BKL!C100</f>
        <v>188.9</v>
      </c>
      <c r="D104" s="43">
        <f>'ASIGNAVIMAI IŠ SAVIV.BIUDŽETO'!D101+'ASIGN IŠ DOTACIJŲ'!E70+'ASIGN IŠ DOTACIJŲ'!E66+'ASIGN IŠ DOTACIJŲ'!E52+'ASIGN IŠ DOTACIJŲ'!E49+'ASIGN IŠ BĮ PAJAMŲ'!D41+'IŠ NEP BĮ PAJAMŲ ĮM'!D39+BKL!D100</f>
        <v>140.4</v>
      </c>
    </row>
    <row r="105" spans="1:4" ht="33.75" customHeight="1" x14ac:dyDescent="0.25">
      <c r="A105" s="25" t="s">
        <v>402</v>
      </c>
      <c r="B105" s="76" t="s">
        <v>108</v>
      </c>
      <c r="C105" s="44">
        <f>'ASIGNAVIMAI IŠ SAVIV.BIUDŽETO'!C102+'ASIGN IŠ DOTACIJŲ'!D71+'ASIGN IŠ DOTACIJŲ'!D72+'ASIGN IŠ BĮ PAJAMŲ'!C42+'IŠ NEP BĮ PAJAMŲ ĮM'!C40+BKL!C101</f>
        <v>364.43000000000006</v>
      </c>
      <c r="D105" s="43">
        <f>'ASIGNAVIMAI IŠ SAVIV.BIUDŽETO'!D102+'ASIGN IŠ DOTACIJŲ'!E71+'ASIGN IŠ DOTACIJŲ'!E72+'ASIGN IŠ BĮ PAJAMŲ'!D42+'IŠ NEP BĮ PAJAMŲ ĮM'!D40+BKL!D101</f>
        <v>13</v>
      </c>
    </row>
    <row r="106" spans="1:4" ht="24" customHeight="1" x14ac:dyDescent="0.25">
      <c r="A106" s="25" t="s">
        <v>403</v>
      </c>
      <c r="B106" s="32" t="s">
        <v>330</v>
      </c>
      <c r="C106" s="44">
        <f>'ASIGNAVIMAI IŠ SAVIV.BIUDŽETO'!C103+BKL!C102</f>
        <v>37.6</v>
      </c>
      <c r="D106" s="43">
        <f>'ASIGNAVIMAI IŠ SAVIV.BIUDŽETO'!D103+BKL!D102</f>
        <v>36.6</v>
      </c>
    </row>
    <row r="107" spans="1:4" ht="24" customHeight="1" x14ac:dyDescent="0.25">
      <c r="A107" s="25" t="s">
        <v>404</v>
      </c>
      <c r="B107" s="39" t="s">
        <v>104</v>
      </c>
      <c r="C107" s="44">
        <f>'ASIGNAVIMAI IŠ SAVIV.BIUDŽETO'!C104+BKL!C103</f>
        <v>8.8000000000000007</v>
      </c>
      <c r="D107" s="43">
        <f>'ASIGNAVIMAI IŠ SAVIV.BIUDŽETO'!D104+BKL!D103</f>
        <v>8.6</v>
      </c>
    </row>
    <row r="108" spans="1:4" ht="24" customHeight="1" x14ac:dyDescent="0.25">
      <c r="A108" s="25" t="s">
        <v>405</v>
      </c>
      <c r="B108" s="32" t="s">
        <v>117</v>
      </c>
      <c r="C108" s="44">
        <f>'ASIGN IŠ BĮ PAJAMŲ'!C43+'IŠ NEP BĮ PAJAMŲ ĮM'!C41</f>
        <v>52.3</v>
      </c>
      <c r="D108" s="43"/>
    </row>
    <row r="109" spans="1:4" ht="24" customHeight="1" x14ac:dyDescent="0.25">
      <c r="A109" s="25" t="s">
        <v>406</v>
      </c>
      <c r="B109" s="32" t="s">
        <v>166</v>
      </c>
      <c r="C109" s="44">
        <f>'ASIGN IŠ BĮ PAJAMŲ'!C44+'IŠ NEP BĮ PAJAMŲ ĮM'!C42</f>
        <v>3.3</v>
      </c>
      <c r="D109" s="43"/>
    </row>
    <row r="110" spans="1:4" ht="24" customHeight="1" x14ac:dyDescent="0.25">
      <c r="A110" s="25" t="s">
        <v>420</v>
      </c>
      <c r="B110" s="32" t="s">
        <v>118</v>
      </c>
      <c r="C110" s="44">
        <f>'ASIGNAVIMAI IŠ SAVIV.BIUDŽETO'!C105+'ASIGN IŠ BĮ PAJAMŲ'!C45+'IŠ NEP BĮ PAJAMŲ ĮM'!C43</f>
        <v>8.4</v>
      </c>
      <c r="D110" s="43"/>
    </row>
    <row r="111" spans="1:4" ht="24" customHeight="1" x14ac:dyDescent="0.25">
      <c r="A111" s="25" t="s">
        <v>421</v>
      </c>
      <c r="B111" s="32" t="s">
        <v>121</v>
      </c>
      <c r="C111" s="44">
        <f>'ASIGNAVIMAI IŠ SAVIV.BIUDŽETO'!C106+'ASIGN IŠ BĮ PAJAMŲ'!C46+'IŠ NEP BĮ PAJAMŲ ĮM'!C44</f>
        <v>2.2000000000000002</v>
      </c>
      <c r="D111" s="43"/>
    </row>
    <row r="112" spans="1:4" ht="24" customHeight="1" x14ac:dyDescent="0.25">
      <c r="A112" s="25" t="s">
        <v>422</v>
      </c>
      <c r="B112" s="32" t="s">
        <v>123</v>
      </c>
      <c r="C112" s="44">
        <f>'ASIGNAVIMAI IŠ SAVIV.BIUDŽETO'!C107+'ASIGN IŠ BĮ PAJAMŲ'!C47+'IŠ NEP BĮ PAJAMŲ ĮM'!C45</f>
        <v>2.4999999999999996</v>
      </c>
      <c r="D112" s="43"/>
    </row>
    <row r="113" spans="1:4" ht="24" customHeight="1" x14ac:dyDescent="0.25">
      <c r="A113" s="25" t="s">
        <v>447</v>
      </c>
      <c r="B113" s="32" t="s">
        <v>125</v>
      </c>
      <c r="C113" s="44">
        <f>'ASIGN IŠ BĮ PAJAMŲ'!C48+'IŠ NEP BĮ PAJAMŲ ĮM'!C46</f>
        <v>1.3</v>
      </c>
      <c r="D113" s="43"/>
    </row>
    <row r="114" spans="1:4" ht="24" customHeight="1" x14ac:dyDescent="0.25">
      <c r="A114" s="25" t="s">
        <v>448</v>
      </c>
      <c r="B114" s="32" t="s">
        <v>167</v>
      </c>
      <c r="C114" s="44">
        <f>'ASIGN IŠ BĮ PAJAMŲ'!C49+'IŠ NEP BĮ PAJAMŲ ĮM'!C47</f>
        <v>4.4000000000000004</v>
      </c>
      <c r="D114" s="43"/>
    </row>
    <row r="115" spans="1:4" ht="24" customHeight="1" x14ac:dyDescent="0.25">
      <c r="A115" s="25" t="s">
        <v>449</v>
      </c>
      <c r="B115" s="32" t="s">
        <v>129</v>
      </c>
      <c r="C115" s="44">
        <f>'ASIGN IŠ BĮ PAJAMŲ'!C50+'IŠ NEP BĮ PAJAMŲ ĮM'!C48</f>
        <v>11.3</v>
      </c>
      <c r="D115" s="43"/>
    </row>
    <row r="116" spans="1:4" ht="24" customHeight="1" x14ac:dyDescent="0.25">
      <c r="A116" s="26"/>
      <c r="B116" s="37" t="s">
        <v>75</v>
      </c>
      <c r="C116" s="45">
        <f>SUM(C90:C115)</f>
        <v>9419.529999999997</v>
      </c>
      <c r="D116" s="45">
        <f>SUM(D90:D115)</f>
        <v>1261.1999999999998</v>
      </c>
    </row>
    <row r="117" spans="1:4" s="12" customFormat="1" ht="21.75" customHeight="1" x14ac:dyDescent="0.25">
      <c r="A117" s="31" t="s">
        <v>82</v>
      </c>
      <c r="B117" s="245" t="s">
        <v>419</v>
      </c>
      <c r="C117" s="246"/>
      <c r="D117" s="247"/>
    </row>
    <row r="118" spans="1:4" s="12" customFormat="1" ht="21.75" customHeight="1" x14ac:dyDescent="0.25">
      <c r="A118" s="25" t="s">
        <v>45</v>
      </c>
      <c r="B118" s="34" t="s">
        <v>115</v>
      </c>
      <c r="C118" s="44">
        <f>'ASIGNAVIMAI IŠ SAVIV.BIUDŽETO'!C110+'ASIGN IŠ DOTACIJŲ'!D81+'ASIGN SPEC PROGRAMOMS'!C19+'ASIGN IŠ NEP TIKSL PASK L'!C21+BKL!C109+'Skolintos lėšos'!D15</f>
        <v>963.5</v>
      </c>
      <c r="D118" s="43"/>
    </row>
    <row r="119" spans="1:4" s="12" customFormat="1" ht="21.75" customHeight="1" x14ac:dyDescent="0.25">
      <c r="A119" s="25" t="s">
        <v>46</v>
      </c>
      <c r="B119" s="32" t="s">
        <v>117</v>
      </c>
      <c r="C119" s="44">
        <f>'ASIGNAVIMAI IŠ SAVIV.BIUDŽETO'!C111+BKL!C110</f>
        <v>470.5</v>
      </c>
      <c r="D119" s="43"/>
    </row>
    <row r="120" spans="1:4" s="12" customFormat="1" ht="21.75" customHeight="1" x14ac:dyDescent="0.25">
      <c r="A120" s="25" t="s">
        <v>47</v>
      </c>
      <c r="B120" s="32" t="s">
        <v>166</v>
      </c>
      <c r="C120" s="44">
        <f>'ASIGNAVIMAI IŠ SAVIV.BIUDŽETO'!C112+BKL!C111</f>
        <v>68.900000000000006</v>
      </c>
      <c r="D120" s="43"/>
    </row>
    <row r="121" spans="1:4" s="12" customFormat="1" ht="21.75" customHeight="1" x14ac:dyDescent="0.25">
      <c r="A121" s="25" t="s">
        <v>48</v>
      </c>
      <c r="B121" s="32" t="s">
        <v>118</v>
      </c>
      <c r="C121" s="44">
        <f>'ASIGNAVIMAI IŠ SAVIV.BIUDŽETO'!C113+BKL!C112</f>
        <v>70</v>
      </c>
      <c r="D121" s="43"/>
    </row>
    <row r="122" spans="1:4" s="12" customFormat="1" ht="21.75" customHeight="1" x14ac:dyDescent="0.25">
      <c r="A122" s="25" t="s">
        <v>94</v>
      </c>
      <c r="B122" s="32" t="s">
        <v>128</v>
      </c>
      <c r="C122" s="44">
        <f>'ASIGNAVIMAI IŠ SAVIV.BIUDŽETO'!C114+BKL!C113</f>
        <v>40.700000000000003</v>
      </c>
      <c r="D122" s="43"/>
    </row>
    <row r="123" spans="1:4" s="12" customFormat="1" ht="21.75" customHeight="1" x14ac:dyDescent="0.25">
      <c r="A123" s="25" t="s">
        <v>95</v>
      </c>
      <c r="B123" s="32" t="s">
        <v>121</v>
      </c>
      <c r="C123" s="44">
        <f>'ASIGNAVIMAI IŠ SAVIV.BIUDŽETO'!C115+BKL!C114</f>
        <v>39.4</v>
      </c>
      <c r="D123" s="43"/>
    </row>
    <row r="124" spans="1:4" s="12" customFormat="1" ht="21.75" customHeight="1" x14ac:dyDescent="0.25">
      <c r="A124" s="25" t="s">
        <v>96</v>
      </c>
      <c r="B124" s="32" t="s">
        <v>122</v>
      </c>
      <c r="C124" s="44">
        <f>'ASIGNAVIMAI IŠ SAVIV.BIUDŽETO'!C116+BKL!C115</f>
        <v>30.8</v>
      </c>
      <c r="D124" s="43"/>
    </row>
    <row r="125" spans="1:4" s="12" customFormat="1" ht="21.75" customHeight="1" x14ac:dyDescent="0.25">
      <c r="A125" s="25" t="s">
        <v>52</v>
      </c>
      <c r="B125" s="32" t="s">
        <v>123</v>
      </c>
      <c r="C125" s="44">
        <f>'ASIGNAVIMAI IŠ SAVIV.BIUDŽETO'!C117+BKL!C116</f>
        <v>32</v>
      </c>
      <c r="D125" s="43"/>
    </row>
    <row r="126" spans="1:4" s="12" customFormat="1" ht="21.75" customHeight="1" x14ac:dyDescent="0.25">
      <c r="A126" s="25" t="s">
        <v>53</v>
      </c>
      <c r="B126" s="32" t="s">
        <v>124</v>
      </c>
      <c r="C126" s="44">
        <f>'ASIGNAVIMAI IŠ SAVIV.BIUDŽETO'!C118+BKL!C117</f>
        <v>83.6</v>
      </c>
      <c r="D126" s="43"/>
    </row>
    <row r="127" spans="1:4" s="12" customFormat="1" ht="21.75" customHeight="1" x14ac:dyDescent="0.25">
      <c r="A127" s="25" t="s">
        <v>54</v>
      </c>
      <c r="B127" s="32" t="s">
        <v>125</v>
      </c>
      <c r="C127" s="44">
        <f>'ASIGNAVIMAI IŠ SAVIV.BIUDŽETO'!C119+BKL!C118</f>
        <v>54.4</v>
      </c>
      <c r="D127" s="43"/>
    </row>
    <row r="128" spans="1:4" s="12" customFormat="1" ht="21.75" customHeight="1" x14ac:dyDescent="0.25">
      <c r="A128" s="25" t="s">
        <v>55</v>
      </c>
      <c r="B128" s="32" t="s">
        <v>167</v>
      </c>
      <c r="C128" s="44">
        <f>'ASIGNAVIMAI IŠ SAVIV.BIUDŽETO'!C120+BKL!C119</f>
        <v>53</v>
      </c>
      <c r="D128" s="43"/>
    </row>
    <row r="129" spans="1:4" s="12" customFormat="1" ht="21.75" customHeight="1" x14ac:dyDescent="0.25">
      <c r="A129" s="25" t="s">
        <v>56</v>
      </c>
      <c r="B129" s="32" t="s">
        <v>129</v>
      </c>
      <c r="C129" s="44">
        <f>'ASIGNAVIMAI IŠ SAVIV.BIUDŽETO'!C121+BKL!C120</f>
        <v>66.900000000000006</v>
      </c>
      <c r="D129" s="43"/>
    </row>
    <row r="130" spans="1:4" s="12" customFormat="1" ht="18" customHeight="1" x14ac:dyDescent="0.25">
      <c r="A130" s="66"/>
      <c r="B130" s="37" t="s">
        <v>75</v>
      </c>
      <c r="C130" s="45">
        <f>SUM(C118:C129)</f>
        <v>1973.7000000000003</v>
      </c>
      <c r="D130" s="45">
        <f>SUM(D118:D118)</f>
        <v>0</v>
      </c>
    </row>
    <row r="131" spans="1:4" ht="24" customHeight="1" x14ac:dyDescent="0.25">
      <c r="A131" s="31" t="s">
        <v>423</v>
      </c>
      <c r="B131" s="245" t="s">
        <v>378</v>
      </c>
      <c r="C131" s="246"/>
      <c r="D131" s="247"/>
    </row>
    <row r="132" spans="1:4" ht="24" customHeight="1" x14ac:dyDescent="0.25">
      <c r="A132" s="25" t="s">
        <v>49</v>
      </c>
      <c r="B132" s="34" t="s">
        <v>115</v>
      </c>
      <c r="C132" s="44">
        <f>'ASIGNAVIMAI IŠ SAVIV.BIUDŽETO'!C124+'ASIGN IŠ DOTACIJŲ'!D87+'ASIGN IŠ BĮ PAJAMŲ'!C54+'ASIGN SPEC PROGRAMOMS'!C22+'ASIGN IŠ NEP TIKSL PASK L'!C25+'IŠ NEP BĮ PAJAMŲ ĮM'!C52+BKL!C123+'Skolintos lėšos'!D18</f>
        <v>9156.9000000000015</v>
      </c>
      <c r="D132" s="43"/>
    </row>
    <row r="133" spans="1:4" ht="24" customHeight="1" x14ac:dyDescent="0.25">
      <c r="A133" s="25" t="s">
        <v>67</v>
      </c>
      <c r="B133" s="32" t="s">
        <v>117</v>
      </c>
      <c r="C133" s="44">
        <f>'ASIGNAVIMAI IŠ SAVIV.BIUDŽETO'!C125+BKL!C124</f>
        <v>367.8</v>
      </c>
      <c r="D133" s="43"/>
    </row>
    <row r="134" spans="1:4" ht="24" customHeight="1" x14ac:dyDescent="0.25">
      <c r="A134" s="25" t="s">
        <v>68</v>
      </c>
      <c r="B134" s="32" t="s">
        <v>166</v>
      </c>
      <c r="C134" s="44">
        <f>'ASIGNAVIMAI IŠ SAVIV.BIUDŽETO'!C126+BKL!C125</f>
        <v>130</v>
      </c>
      <c r="D134" s="43"/>
    </row>
    <row r="135" spans="1:4" ht="24" customHeight="1" x14ac:dyDescent="0.25">
      <c r="A135" s="25" t="s">
        <v>424</v>
      </c>
      <c r="B135" s="32" t="s">
        <v>118</v>
      </c>
      <c r="C135" s="44">
        <f>'ASIGNAVIMAI IŠ SAVIV.BIUDŽETO'!C127+BKL!C126</f>
        <v>62.7</v>
      </c>
      <c r="D135" s="43"/>
    </row>
    <row r="136" spans="1:4" ht="24" customHeight="1" x14ac:dyDescent="0.25">
      <c r="A136" s="25" t="s">
        <v>425</v>
      </c>
      <c r="B136" s="32" t="s">
        <v>128</v>
      </c>
      <c r="C136" s="44">
        <f>'ASIGNAVIMAI IŠ SAVIV.BIUDŽETO'!C128+BKL!C127</f>
        <v>60.1</v>
      </c>
      <c r="D136" s="43"/>
    </row>
    <row r="137" spans="1:4" ht="24" customHeight="1" x14ac:dyDescent="0.25">
      <c r="A137" s="25" t="s">
        <v>426</v>
      </c>
      <c r="B137" s="32" t="s">
        <v>121</v>
      </c>
      <c r="C137" s="44">
        <f>'ASIGNAVIMAI IŠ SAVIV.BIUDŽETO'!C129+BKL!C128</f>
        <v>171.8</v>
      </c>
      <c r="D137" s="43"/>
    </row>
    <row r="138" spans="1:4" ht="24" customHeight="1" x14ac:dyDescent="0.25">
      <c r="A138" s="25" t="s">
        <v>427</v>
      </c>
      <c r="B138" s="32" t="s">
        <v>122</v>
      </c>
      <c r="C138" s="44">
        <f>'ASIGNAVIMAI IŠ SAVIV.BIUDŽETO'!C130+BKL!C129</f>
        <v>47.9</v>
      </c>
      <c r="D138" s="43"/>
    </row>
    <row r="139" spans="1:4" ht="24" customHeight="1" x14ac:dyDescent="0.25">
      <c r="A139" s="25" t="s">
        <v>428</v>
      </c>
      <c r="B139" s="32" t="s">
        <v>123</v>
      </c>
      <c r="C139" s="44">
        <f>'ASIGNAVIMAI IŠ SAVIV.BIUDŽETO'!C131+BKL!C130</f>
        <v>53.9</v>
      </c>
      <c r="D139" s="43"/>
    </row>
    <row r="140" spans="1:4" ht="24" customHeight="1" x14ac:dyDescent="0.25">
      <c r="A140" s="25" t="s">
        <v>429</v>
      </c>
      <c r="B140" s="32" t="s">
        <v>124</v>
      </c>
      <c r="C140" s="44">
        <f>'ASIGNAVIMAI IŠ SAVIV.BIUDŽETO'!C132+BKL!C131</f>
        <v>129.1</v>
      </c>
      <c r="D140" s="43"/>
    </row>
    <row r="141" spans="1:4" ht="24" customHeight="1" x14ac:dyDescent="0.25">
      <c r="A141" s="25" t="s">
        <v>430</v>
      </c>
      <c r="B141" s="32" t="s">
        <v>125</v>
      </c>
      <c r="C141" s="44">
        <f>'ASIGNAVIMAI IŠ SAVIV.BIUDŽETO'!C133+BKL!C132</f>
        <v>146.9</v>
      </c>
      <c r="D141" s="43"/>
    </row>
    <row r="142" spans="1:4" ht="24" customHeight="1" x14ac:dyDescent="0.25">
      <c r="A142" s="25" t="s">
        <v>431</v>
      </c>
      <c r="B142" s="32" t="s">
        <v>167</v>
      </c>
      <c r="C142" s="44">
        <f>'ASIGNAVIMAI IŠ SAVIV.BIUDŽETO'!C134+BKL!C133</f>
        <v>122.5</v>
      </c>
      <c r="D142" s="43"/>
    </row>
    <row r="143" spans="1:4" ht="24" customHeight="1" x14ac:dyDescent="0.25">
      <c r="A143" s="25" t="s">
        <v>432</v>
      </c>
      <c r="B143" s="32" t="s">
        <v>129</v>
      </c>
      <c r="C143" s="44">
        <f>'ASIGNAVIMAI IŠ SAVIV.BIUDŽETO'!C135+BKL!C134</f>
        <v>203.1</v>
      </c>
      <c r="D143" s="43"/>
    </row>
    <row r="144" spans="1:4" ht="18" customHeight="1" x14ac:dyDescent="0.25">
      <c r="A144" s="26"/>
      <c r="B144" s="37" t="s">
        <v>75</v>
      </c>
      <c r="C144" s="45">
        <f>SUM(C132:C143)</f>
        <v>10652.7</v>
      </c>
      <c r="D144" s="45">
        <f>SUM(D132)</f>
        <v>0</v>
      </c>
    </row>
    <row r="145" spans="1:4" s="12" customFormat="1" ht="24" customHeight="1" x14ac:dyDescent="0.25">
      <c r="A145" s="255" t="s">
        <v>135</v>
      </c>
      <c r="B145" s="217"/>
      <c r="C145" s="138">
        <f>C144+C130+C116+C88+C59</f>
        <v>59493.73</v>
      </c>
      <c r="D145" s="138">
        <f>D144+D130+D116+D88+D59</f>
        <v>42723</v>
      </c>
    </row>
    <row r="146" spans="1:4" ht="34.5" customHeight="1" x14ac:dyDescent="0.25">
      <c r="A146" s="34"/>
      <c r="B146" s="131"/>
      <c r="C146" s="132"/>
      <c r="D146" s="80"/>
    </row>
  </sheetData>
  <mergeCells count="16">
    <mergeCell ref="A145:B145"/>
    <mergeCell ref="C1:D1"/>
    <mergeCell ref="C2:D2"/>
    <mergeCell ref="C3:D3"/>
    <mergeCell ref="C4:D4"/>
    <mergeCell ref="B12:D12"/>
    <mergeCell ref="C5:D7"/>
    <mergeCell ref="A8:D8"/>
    <mergeCell ref="A10:A11"/>
    <mergeCell ref="B10:B11"/>
    <mergeCell ref="C10:C11"/>
    <mergeCell ref="D10:D11"/>
    <mergeCell ref="B60:D60"/>
    <mergeCell ref="B89:D89"/>
    <mergeCell ref="B117:D117"/>
    <mergeCell ref="B131:D131"/>
  </mergeCells>
  <phoneticPr fontId="9" type="noConversion"/>
  <pageMargins left="0.35433070866141736" right="0" top="0" bottom="0.19685039370078741" header="0" footer="0"/>
  <pageSetup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132"/>
  <sheetViews>
    <sheetView topLeftCell="A16" workbookViewId="0">
      <selection activeCell="B24" sqref="B24"/>
    </sheetView>
  </sheetViews>
  <sheetFormatPr defaultColWidth="6.5703125" defaultRowHeight="15.75" x14ac:dyDescent="0.25"/>
  <cols>
    <col min="1" max="1" width="5.42578125" style="1" customWidth="1"/>
    <col min="2" max="2" width="49.7109375" style="1" customWidth="1"/>
    <col min="3" max="3" width="16.7109375" style="10" customWidth="1"/>
    <col min="4" max="4" width="16.7109375" style="6" customWidth="1"/>
    <col min="5" max="16384" width="6.5703125" style="1"/>
  </cols>
  <sheetData>
    <row r="1" spans="1:5" ht="15.75" customHeight="1" x14ac:dyDescent="0.25">
      <c r="C1" s="248" t="s">
        <v>78</v>
      </c>
      <c r="D1" s="248"/>
      <c r="E1" s="248"/>
    </row>
    <row r="2" spans="1:5" ht="15.75" customHeight="1" x14ac:dyDescent="0.25">
      <c r="C2" s="248" t="s">
        <v>134</v>
      </c>
      <c r="D2" s="248"/>
      <c r="E2" s="248"/>
    </row>
    <row r="3" spans="1:5" ht="15.75" customHeight="1" x14ac:dyDescent="0.25">
      <c r="C3" s="248" t="s">
        <v>374</v>
      </c>
      <c r="D3" s="248"/>
      <c r="E3" s="248"/>
    </row>
    <row r="4" spans="1:5" ht="15.75" customHeight="1" x14ac:dyDescent="0.25">
      <c r="C4" s="2" t="s">
        <v>337</v>
      </c>
      <c r="D4" s="2"/>
      <c r="E4" s="2"/>
    </row>
    <row r="5" spans="1:5" ht="15.75" hidden="1" customHeight="1" x14ac:dyDescent="0.25">
      <c r="C5" s="194"/>
      <c r="D5" s="194"/>
      <c r="E5" s="194"/>
    </row>
    <row r="6" spans="1:5" ht="15.75" hidden="1" customHeight="1" x14ac:dyDescent="0.25">
      <c r="C6" s="194"/>
      <c r="D6" s="194"/>
      <c r="E6" s="194"/>
    </row>
    <row r="7" spans="1:5" ht="15.75" customHeight="1" x14ac:dyDescent="0.25">
      <c r="C7" s="194"/>
      <c r="D7" s="194"/>
      <c r="E7" s="194"/>
    </row>
    <row r="8" spans="1:5" ht="15.75" customHeight="1" x14ac:dyDescent="0.25">
      <c r="A8" s="209" t="s">
        <v>363</v>
      </c>
      <c r="B8" s="209"/>
      <c r="C8" s="209"/>
      <c r="D8" s="209"/>
    </row>
    <row r="9" spans="1:5" ht="15.75" customHeight="1" x14ac:dyDescent="0.25">
      <c r="A9" s="209" t="s">
        <v>65</v>
      </c>
      <c r="B9" s="209"/>
      <c r="C9" s="209"/>
      <c r="D9" s="209"/>
    </row>
    <row r="10" spans="1:5" ht="15.75" customHeight="1" x14ac:dyDescent="0.25">
      <c r="A10" s="209" t="s">
        <v>234</v>
      </c>
      <c r="B10" s="209"/>
      <c r="C10" s="209"/>
      <c r="D10" s="209"/>
    </row>
    <row r="11" spans="1:5" ht="15.75" customHeight="1" x14ac:dyDescent="0.25">
      <c r="D11" s="173" t="s">
        <v>297</v>
      </c>
    </row>
    <row r="12" spans="1:5" ht="15.75" customHeight="1" x14ac:dyDescent="0.25">
      <c r="A12" s="249" t="s">
        <v>238</v>
      </c>
      <c r="B12" s="251" t="s">
        <v>97</v>
      </c>
      <c r="C12" s="238" t="s">
        <v>75</v>
      </c>
      <c r="D12" s="240" t="s">
        <v>274</v>
      </c>
    </row>
    <row r="13" spans="1:5" ht="15.75" customHeight="1" x14ac:dyDescent="0.25">
      <c r="A13" s="250"/>
      <c r="B13" s="252"/>
      <c r="C13" s="239"/>
      <c r="D13" s="241"/>
    </row>
    <row r="14" spans="1:5" ht="24" customHeight="1" x14ac:dyDescent="0.25">
      <c r="A14" s="41" t="s">
        <v>290</v>
      </c>
      <c r="B14" s="231" t="s">
        <v>382</v>
      </c>
      <c r="C14" s="232"/>
      <c r="D14" s="233"/>
    </row>
    <row r="15" spans="1:5" ht="24" customHeight="1" x14ac:dyDescent="0.25">
      <c r="A15" s="25" t="s">
        <v>70</v>
      </c>
      <c r="B15" s="32" t="s">
        <v>115</v>
      </c>
      <c r="C15" s="44">
        <v>241</v>
      </c>
      <c r="D15" s="43"/>
    </row>
    <row r="16" spans="1:5" ht="24" customHeight="1" x14ac:dyDescent="0.25">
      <c r="A16" s="25" t="s">
        <v>13</v>
      </c>
      <c r="B16" s="32" t="s">
        <v>110</v>
      </c>
      <c r="C16" s="44">
        <v>486.8</v>
      </c>
      <c r="D16" s="43">
        <v>465.8</v>
      </c>
    </row>
    <row r="17" spans="1:4" ht="24" customHeight="1" x14ac:dyDescent="0.25">
      <c r="A17" s="25" t="s">
        <v>14</v>
      </c>
      <c r="B17" s="32" t="s">
        <v>2</v>
      </c>
      <c r="C17" s="44">
        <v>519.1</v>
      </c>
      <c r="D17" s="43">
        <v>441</v>
      </c>
    </row>
    <row r="18" spans="1:4" ht="24" customHeight="1" x14ac:dyDescent="0.25">
      <c r="A18" s="25" t="s">
        <v>71</v>
      </c>
      <c r="B18" s="32" t="s">
        <v>9</v>
      </c>
      <c r="C18" s="44">
        <v>196.1</v>
      </c>
      <c r="D18" s="43">
        <v>170</v>
      </c>
    </row>
    <row r="19" spans="1:4" ht="33.75" customHeight="1" x14ac:dyDescent="0.25">
      <c r="A19" s="25" t="s">
        <v>15</v>
      </c>
      <c r="B19" s="32" t="s">
        <v>126</v>
      </c>
      <c r="C19" s="44">
        <v>168</v>
      </c>
      <c r="D19" s="43">
        <v>162</v>
      </c>
    </row>
    <row r="20" spans="1:4" ht="33.75" customHeight="1" x14ac:dyDescent="0.25">
      <c r="A20" s="25" t="s">
        <v>16</v>
      </c>
      <c r="B20" s="32" t="s">
        <v>76</v>
      </c>
      <c r="C20" s="44">
        <v>475.3</v>
      </c>
      <c r="D20" s="43">
        <v>455.5</v>
      </c>
    </row>
    <row r="21" spans="1:4" ht="33.75" customHeight="1" x14ac:dyDescent="0.25">
      <c r="A21" s="25" t="s">
        <v>17</v>
      </c>
      <c r="B21" s="32" t="s">
        <v>157</v>
      </c>
      <c r="C21" s="44">
        <v>569.29999999999995</v>
      </c>
      <c r="D21" s="43">
        <v>550</v>
      </c>
    </row>
    <row r="22" spans="1:4" ht="24" customHeight="1" x14ac:dyDescent="0.25">
      <c r="A22" s="25" t="s">
        <v>18</v>
      </c>
      <c r="B22" s="32" t="s">
        <v>127</v>
      </c>
      <c r="C22" s="44">
        <v>1174.3</v>
      </c>
      <c r="D22" s="43">
        <v>1100</v>
      </c>
    </row>
    <row r="23" spans="1:4" ht="24" customHeight="1" x14ac:dyDescent="0.25">
      <c r="A23" s="25" t="s">
        <v>19</v>
      </c>
      <c r="B23" s="32" t="s">
        <v>72</v>
      </c>
      <c r="C23" s="44">
        <v>1403.8</v>
      </c>
      <c r="D23" s="43">
        <v>1334.3</v>
      </c>
    </row>
    <row r="24" spans="1:4" ht="33.75" customHeight="1" x14ac:dyDescent="0.25">
      <c r="A24" s="25" t="s">
        <v>20</v>
      </c>
      <c r="B24" s="32" t="s">
        <v>98</v>
      </c>
      <c r="C24" s="44">
        <v>1576.4</v>
      </c>
      <c r="D24" s="43">
        <v>1478.1</v>
      </c>
    </row>
    <row r="25" spans="1:4" ht="24" customHeight="1" x14ac:dyDescent="0.25">
      <c r="A25" s="25" t="s">
        <v>21</v>
      </c>
      <c r="B25" s="32" t="s">
        <v>334</v>
      </c>
      <c r="C25" s="44">
        <v>675.6</v>
      </c>
      <c r="D25" s="43">
        <v>655.6</v>
      </c>
    </row>
    <row r="26" spans="1:4" ht="24" customHeight="1" x14ac:dyDescent="0.25">
      <c r="A26" s="25" t="s">
        <v>22</v>
      </c>
      <c r="B26" s="32" t="s">
        <v>73</v>
      </c>
      <c r="C26" s="44">
        <v>2574.5</v>
      </c>
      <c r="D26" s="43">
        <v>2440.8000000000002</v>
      </c>
    </row>
    <row r="27" spans="1:4" ht="24" customHeight="1" x14ac:dyDescent="0.25">
      <c r="A27" s="25" t="s">
        <v>23</v>
      </c>
      <c r="B27" s="32" t="s">
        <v>74</v>
      </c>
      <c r="C27" s="44">
        <v>722</v>
      </c>
      <c r="D27" s="43">
        <v>700</v>
      </c>
    </row>
    <row r="28" spans="1:4" ht="33.75" customHeight="1" x14ac:dyDescent="0.25">
      <c r="A28" s="25" t="s">
        <v>111</v>
      </c>
      <c r="B28" s="32" t="s">
        <v>10</v>
      </c>
      <c r="C28" s="44">
        <v>558.1</v>
      </c>
      <c r="D28" s="43">
        <v>523.70000000000005</v>
      </c>
    </row>
    <row r="29" spans="1:4" ht="24" customHeight="1" x14ac:dyDescent="0.25">
      <c r="A29" s="25" t="s">
        <v>24</v>
      </c>
      <c r="B29" s="32" t="s">
        <v>261</v>
      </c>
      <c r="C29" s="44">
        <v>1143</v>
      </c>
      <c r="D29" s="43">
        <v>1082</v>
      </c>
    </row>
    <row r="30" spans="1:4" ht="33.75" customHeight="1" x14ac:dyDescent="0.25">
      <c r="A30" s="25" t="s">
        <v>112</v>
      </c>
      <c r="B30" s="32" t="s">
        <v>384</v>
      </c>
      <c r="C30" s="44">
        <v>630.6</v>
      </c>
      <c r="D30" s="43">
        <v>615.5</v>
      </c>
    </row>
    <row r="31" spans="1:4" ht="33.75" customHeight="1" x14ac:dyDescent="0.25">
      <c r="A31" s="25" t="s">
        <v>168</v>
      </c>
      <c r="B31" s="88" t="s">
        <v>262</v>
      </c>
      <c r="C31" s="44">
        <v>160.80000000000001</v>
      </c>
      <c r="D31" s="43">
        <v>154</v>
      </c>
    </row>
    <row r="32" spans="1:4" s="12" customFormat="1" ht="24" customHeight="1" x14ac:dyDescent="0.25">
      <c r="A32" s="62" t="s">
        <v>135</v>
      </c>
      <c r="B32" s="84"/>
      <c r="C32" s="46">
        <f>SUM(C15:C31)</f>
        <v>13274.7</v>
      </c>
      <c r="D32" s="46">
        <f>SUM(D15:D31)</f>
        <v>12328.300000000003</v>
      </c>
    </row>
    <row r="33" spans="1:4" ht="14.25" customHeight="1" x14ac:dyDescent="0.25">
      <c r="A33" s="61"/>
      <c r="C33" s="21"/>
      <c r="D33" s="23"/>
    </row>
    <row r="34" spans="1:4" ht="15.75" customHeight="1" x14ac:dyDescent="0.25">
      <c r="A34" s="125"/>
      <c r="B34" s="125"/>
      <c r="C34" s="129"/>
      <c r="D34" s="130"/>
    </row>
    <row r="35" spans="1:4" ht="15.75" customHeight="1" x14ac:dyDescent="0.25">
      <c r="C35" s="60"/>
    </row>
    <row r="36" spans="1:4" ht="15.75" customHeight="1" x14ac:dyDescent="0.25"/>
    <row r="37" spans="1:4" ht="15.75" customHeight="1" x14ac:dyDescent="0.25"/>
    <row r="38" spans="1:4" ht="15.75" customHeight="1" x14ac:dyDescent="0.25">
      <c r="C38" s="21"/>
    </row>
    <row r="39" spans="1:4" ht="15.75" customHeight="1" x14ac:dyDescent="0.25"/>
    <row r="40" spans="1:4" ht="15.75" customHeight="1" x14ac:dyDescent="0.25"/>
    <row r="41" spans="1:4" ht="15.75" customHeight="1" x14ac:dyDescent="0.25"/>
    <row r="42" spans="1:4" ht="15.75" customHeight="1" x14ac:dyDescent="0.25"/>
    <row r="43" spans="1:4" ht="15.75" customHeight="1" x14ac:dyDescent="0.25"/>
    <row r="44" spans="1:4" ht="15.75" customHeight="1" x14ac:dyDescent="0.25"/>
    <row r="45" spans="1:4" ht="15.75" customHeight="1" x14ac:dyDescent="0.25"/>
    <row r="46" spans="1:4" ht="15.75" customHeight="1" x14ac:dyDescent="0.25"/>
    <row r="47" spans="1:4" ht="15.75" customHeight="1" x14ac:dyDescent="0.25"/>
    <row r="48" spans="1:4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</sheetData>
  <mergeCells count="11">
    <mergeCell ref="B14:D14"/>
    <mergeCell ref="C1:E1"/>
    <mergeCell ref="C2:E2"/>
    <mergeCell ref="C3:E3"/>
    <mergeCell ref="A8:D8"/>
    <mergeCell ref="A9:D9"/>
    <mergeCell ref="A10:D10"/>
    <mergeCell ref="A12:A13"/>
    <mergeCell ref="B12:B13"/>
    <mergeCell ref="C12:C13"/>
    <mergeCell ref="D12:D13"/>
  </mergeCells>
  <phoneticPr fontId="9" type="noConversion"/>
  <pageMargins left="0.74803149606299213" right="0.19685039370078741" top="0.39370078740157483" bottom="0.39370078740157483" header="0.51181102362204722" footer="0.51181102362204722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147"/>
  <sheetViews>
    <sheetView showZeros="0" workbookViewId="0">
      <selection activeCell="C18" sqref="C18"/>
    </sheetView>
  </sheetViews>
  <sheetFormatPr defaultColWidth="9.140625" defaultRowHeight="15.75" customHeight="1" x14ac:dyDescent="0.25"/>
  <cols>
    <col min="1" max="1" width="5.85546875" style="1" customWidth="1"/>
    <col min="2" max="2" width="49.7109375" style="1" customWidth="1"/>
    <col min="3" max="3" width="18.7109375" style="12" customWidth="1"/>
    <col min="4" max="4" width="18.7109375" style="74" customWidth="1"/>
    <col min="5" max="16384" width="9.140625" style="1"/>
  </cols>
  <sheetData>
    <row r="1" spans="1:4" ht="15.75" customHeight="1" x14ac:dyDescent="0.25">
      <c r="C1" s="248" t="s">
        <v>78</v>
      </c>
      <c r="D1" s="248"/>
    </row>
    <row r="2" spans="1:4" ht="15.75" customHeight="1" x14ac:dyDescent="0.25">
      <c r="C2" s="248" t="s">
        <v>134</v>
      </c>
      <c r="D2" s="248"/>
    </row>
    <row r="3" spans="1:4" ht="15.75" customHeight="1" x14ac:dyDescent="0.25">
      <c r="C3" s="248" t="s">
        <v>374</v>
      </c>
      <c r="D3" s="248"/>
    </row>
    <row r="4" spans="1:4" ht="15.75" customHeight="1" x14ac:dyDescent="0.25">
      <c r="C4" s="248" t="s">
        <v>337</v>
      </c>
      <c r="D4" s="248"/>
    </row>
    <row r="5" spans="1:4" ht="15.75" hidden="1" customHeight="1" x14ac:dyDescent="0.25">
      <c r="C5" s="208"/>
      <c r="D5" s="208"/>
    </row>
    <row r="6" spans="1:4" ht="15.75" hidden="1" customHeight="1" x14ac:dyDescent="0.25">
      <c r="C6" s="208"/>
      <c r="D6" s="208"/>
    </row>
    <row r="7" spans="1:4" ht="15.75" hidden="1" customHeight="1" x14ac:dyDescent="0.25">
      <c r="C7" s="208"/>
      <c r="D7" s="208"/>
    </row>
    <row r="8" spans="1:4" ht="15.75" customHeight="1" x14ac:dyDescent="0.25">
      <c r="B8" s="8"/>
      <c r="C8" s="14"/>
    </row>
    <row r="9" spans="1:4" ht="15.75" customHeight="1" x14ac:dyDescent="0.25">
      <c r="A9" s="254" t="s">
        <v>383</v>
      </c>
      <c r="B9" s="254"/>
      <c r="C9" s="254"/>
      <c r="D9" s="254"/>
    </row>
    <row r="10" spans="1:4" ht="15.75" customHeight="1" x14ac:dyDescent="0.25">
      <c r="A10" s="209" t="s">
        <v>295</v>
      </c>
      <c r="B10" s="209"/>
      <c r="C10" s="209"/>
      <c r="D10" s="209"/>
    </row>
    <row r="11" spans="1:4" ht="15.75" customHeight="1" x14ac:dyDescent="0.25">
      <c r="A11" s="10"/>
      <c r="B11" s="10"/>
      <c r="C11" s="10"/>
      <c r="D11" s="10"/>
    </row>
    <row r="12" spans="1:4" ht="17.25" customHeight="1" x14ac:dyDescent="0.25">
      <c r="B12" s="12"/>
      <c r="D12" s="181" t="s">
        <v>297</v>
      </c>
    </row>
    <row r="13" spans="1:4" s="75" customFormat="1" ht="45.75" customHeight="1" x14ac:dyDescent="0.25">
      <c r="A13" s="180" t="s">
        <v>238</v>
      </c>
      <c r="B13" s="180" t="s">
        <v>97</v>
      </c>
      <c r="C13" s="174" t="s">
        <v>75</v>
      </c>
      <c r="D13" s="139" t="s">
        <v>274</v>
      </c>
    </row>
    <row r="14" spans="1:4" s="75" customFormat="1" ht="24" customHeight="1" x14ac:dyDescent="0.25">
      <c r="A14" s="52" t="s">
        <v>79</v>
      </c>
      <c r="B14" s="253" t="s">
        <v>364</v>
      </c>
      <c r="C14" s="253"/>
      <c r="D14" s="253"/>
    </row>
    <row r="15" spans="1:4" ht="24" customHeight="1" x14ac:dyDescent="0.25">
      <c r="A15" s="25" t="s">
        <v>70</v>
      </c>
      <c r="B15" s="34" t="s">
        <v>115</v>
      </c>
      <c r="C15" s="44">
        <v>5094.8</v>
      </c>
      <c r="D15" s="43">
        <v>4328.2</v>
      </c>
    </row>
    <row r="16" spans="1:4" ht="37.5" customHeight="1" x14ac:dyDescent="0.25">
      <c r="A16" s="25" t="s">
        <v>13</v>
      </c>
      <c r="B16" s="76" t="s">
        <v>354</v>
      </c>
      <c r="C16" s="44">
        <v>891.3</v>
      </c>
      <c r="D16" s="43"/>
    </row>
    <row r="17" spans="1:4" ht="33.75" customHeight="1" x14ac:dyDescent="0.25">
      <c r="A17" s="25" t="s">
        <v>14</v>
      </c>
      <c r="B17" s="76" t="s">
        <v>381</v>
      </c>
      <c r="C17" s="44">
        <v>100</v>
      </c>
      <c r="D17" s="43"/>
    </row>
    <row r="18" spans="1:4" ht="33.75" customHeight="1" x14ac:dyDescent="0.25">
      <c r="A18" s="25" t="s">
        <v>71</v>
      </c>
      <c r="B18" s="76" t="s">
        <v>0</v>
      </c>
      <c r="C18" s="44">
        <v>735</v>
      </c>
      <c r="D18" s="43">
        <v>664</v>
      </c>
    </row>
    <row r="19" spans="1:4" s="75" customFormat="1" ht="24" customHeight="1" x14ac:dyDescent="0.25">
      <c r="A19" s="77" t="s">
        <v>15</v>
      </c>
      <c r="B19" s="34" t="s">
        <v>116</v>
      </c>
      <c r="C19" s="44">
        <v>118.9</v>
      </c>
      <c r="D19" s="43">
        <v>110</v>
      </c>
    </row>
    <row r="20" spans="1:4" ht="24" customHeight="1" x14ac:dyDescent="0.25">
      <c r="A20" s="25" t="s">
        <v>16</v>
      </c>
      <c r="B20" s="76" t="s">
        <v>1</v>
      </c>
      <c r="C20" s="44">
        <v>48</v>
      </c>
      <c r="D20" s="43"/>
    </row>
    <row r="21" spans="1:4" ht="24" customHeight="1" x14ac:dyDescent="0.25">
      <c r="A21" s="25" t="s">
        <v>17</v>
      </c>
      <c r="B21" s="78" t="s">
        <v>358</v>
      </c>
      <c r="C21" s="44">
        <v>958.7</v>
      </c>
      <c r="D21" s="43">
        <v>830</v>
      </c>
    </row>
    <row r="22" spans="1:4" ht="24" customHeight="1" x14ac:dyDescent="0.25">
      <c r="A22" s="155" t="s">
        <v>18</v>
      </c>
      <c r="B22" s="32" t="s">
        <v>110</v>
      </c>
      <c r="C22" s="44">
        <v>442.7</v>
      </c>
      <c r="D22" s="43">
        <v>342.5</v>
      </c>
    </row>
    <row r="23" spans="1:4" ht="24" customHeight="1" x14ac:dyDescent="0.25">
      <c r="A23" s="155" t="s">
        <v>19</v>
      </c>
      <c r="B23" s="32" t="s">
        <v>2</v>
      </c>
      <c r="C23" s="44">
        <v>363.7</v>
      </c>
      <c r="D23" s="43">
        <v>290</v>
      </c>
    </row>
    <row r="24" spans="1:4" ht="24" customHeight="1" x14ac:dyDescent="0.25">
      <c r="A24" s="155" t="s">
        <v>20</v>
      </c>
      <c r="B24" s="32" t="s">
        <v>9</v>
      </c>
      <c r="C24" s="44">
        <v>222.8</v>
      </c>
      <c r="D24" s="43">
        <v>165</v>
      </c>
    </row>
    <row r="25" spans="1:4" ht="33.75" customHeight="1" x14ac:dyDescent="0.25">
      <c r="A25" s="155" t="s">
        <v>21</v>
      </c>
      <c r="B25" s="32" t="s">
        <v>126</v>
      </c>
      <c r="C25" s="44">
        <v>213.2</v>
      </c>
      <c r="D25" s="43">
        <v>174.6</v>
      </c>
    </row>
    <row r="26" spans="1:4" ht="33.75" customHeight="1" x14ac:dyDescent="0.25">
      <c r="A26" s="155" t="s">
        <v>22</v>
      </c>
      <c r="B26" s="32" t="s">
        <v>76</v>
      </c>
      <c r="C26" s="44">
        <v>394.7</v>
      </c>
      <c r="D26" s="43">
        <v>292.60000000000002</v>
      </c>
    </row>
    <row r="27" spans="1:4" ht="33.75" customHeight="1" x14ac:dyDescent="0.25">
      <c r="A27" s="155" t="s">
        <v>23</v>
      </c>
      <c r="B27" s="32" t="s">
        <v>157</v>
      </c>
      <c r="C27" s="44">
        <v>508.4</v>
      </c>
      <c r="D27" s="43">
        <v>383.8</v>
      </c>
    </row>
    <row r="28" spans="1:4" ht="24" customHeight="1" x14ac:dyDescent="0.25">
      <c r="A28" s="155" t="s">
        <v>111</v>
      </c>
      <c r="B28" s="32" t="s">
        <v>127</v>
      </c>
      <c r="C28" s="44">
        <v>391.2</v>
      </c>
      <c r="D28" s="43">
        <v>245</v>
      </c>
    </row>
    <row r="29" spans="1:4" ht="24" customHeight="1" x14ac:dyDescent="0.25">
      <c r="A29" s="155" t="s">
        <v>24</v>
      </c>
      <c r="B29" s="32" t="s">
        <v>72</v>
      </c>
      <c r="C29" s="44">
        <v>503</v>
      </c>
      <c r="D29" s="43">
        <v>317.8</v>
      </c>
    </row>
    <row r="30" spans="1:4" ht="33.75" customHeight="1" x14ac:dyDescent="0.25">
      <c r="A30" s="155" t="s">
        <v>112</v>
      </c>
      <c r="B30" s="32" t="s">
        <v>98</v>
      </c>
      <c r="C30" s="44">
        <v>465.6</v>
      </c>
      <c r="D30" s="43">
        <v>304.8</v>
      </c>
    </row>
    <row r="31" spans="1:4" ht="24" customHeight="1" x14ac:dyDescent="0.25">
      <c r="A31" s="155" t="s">
        <v>168</v>
      </c>
      <c r="B31" s="32" t="s">
        <v>334</v>
      </c>
      <c r="C31" s="44">
        <v>343.1</v>
      </c>
      <c r="D31" s="43">
        <v>261.3</v>
      </c>
    </row>
    <row r="32" spans="1:4" ht="24" customHeight="1" x14ac:dyDescent="0.25">
      <c r="A32" s="101" t="s">
        <v>366</v>
      </c>
      <c r="B32" s="32" t="s">
        <v>73</v>
      </c>
      <c r="C32" s="44">
        <v>760.8</v>
      </c>
      <c r="D32" s="43">
        <v>522</v>
      </c>
    </row>
    <row r="33" spans="1:4" ht="24" customHeight="1" x14ac:dyDescent="0.25">
      <c r="A33" s="101" t="s">
        <v>367</v>
      </c>
      <c r="B33" s="32" t="s">
        <v>74</v>
      </c>
      <c r="C33" s="44">
        <v>498.8</v>
      </c>
      <c r="D33" s="43">
        <v>359.8</v>
      </c>
    </row>
    <row r="34" spans="1:4" ht="33.75" customHeight="1" x14ac:dyDescent="0.25">
      <c r="A34" s="101" t="s">
        <v>368</v>
      </c>
      <c r="B34" s="32" t="s">
        <v>10</v>
      </c>
      <c r="C34" s="44">
        <v>219.9</v>
      </c>
      <c r="D34" s="43">
        <v>165.2</v>
      </c>
    </row>
    <row r="35" spans="1:4" ht="24" customHeight="1" x14ac:dyDescent="0.25">
      <c r="A35" s="101" t="s">
        <v>369</v>
      </c>
      <c r="B35" s="32" t="s">
        <v>261</v>
      </c>
      <c r="C35" s="44">
        <v>85.3</v>
      </c>
      <c r="D35" s="43">
        <v>70.5</v>
      </c>
    </row>
    <row r="36" spans="1:4" ht="33.75" customHeight="1" x14ac:dyDescent="0.25">
      <c r="A36" s="101" t="s">
        <v>370</v>
      </c>
      <c r="B36" s="32" t="s">
        <v>384</v>
      </c>
      <c r="C36" s="44">
        <v>114.7</v>
      </c>
      <c r="D36" s="43">
        <v>55.4</v>
      </c>
    </row>
    <row r="37" spans="1:4" ht="33.75" customHeight="1" x14ac:dyDescent="0.25">
      <c r="A37" s="101" t="s">
        <v>371</v>
      </c>
      <c r="B37" s="88" t="s">
        <v>262</v>
      </c>
      <c r="C37" s="44">
        <v>18.2</v>
      </c>
      <c r="D37" s="43">
        <v>9.3000000000000007</v>
      </c>
    </row>
    <row r="38" spans="1:4" ht="24" customHeight="1" x14ac:dyDescent="0.25">
      <c r="A38" s="101" t="s">
        <v>372</v>
      </c>
      <c r="B38" s="32" t="s">
        <v>99</v>
      </c>
      <c r="C38" s="44">
        <v>175.9</v>
      </c>
      <c r="D38" s="43">
        <v>151.9</v>
      </c>
    </row>
    <row r="39" spans="1:4" ht="24" customHeight="1" x14ac:dyDescent="0.25">
      <c r="A39" s="101" t="s">
        <v>386</v>
      </c>
      <c r="B39" s="32" t="s">
        <v>330</v>
      </c>
      <c r="C39" s="44">
        <v>456.3</v>
      </c>
      <c r="D39" s="43">
        <v>343.8</v>
      </c>
    </row>
    <row r="40" spans="1:4" ht="33.75" customHeight="1" x14ac:dyDescent="0.25">
      <c r="A40" s="25" t="s">
        <v>387</v>
      </c>
      <c r="B40" s="32" t="s">
        <v>100</v>
      </c>
      <c r="C40" s="44">
        <v>385</v>
      </c>
      <c r="D40" s="43">
        <v>221.3</v>
      </c>
    </row>
    <row r="41" spans="1:4" ht="24" customHeight="1" x14ac:dyDescent="0.25">
      <c r="A41" s="25" t="s">
        <v>388</v>
      </c>
      <c r="B41" s="32" t="s">
        <v>395</v>
      </c>
      <c r="C41" s="44">
        <v>90.5</v>
      </c>
      <c r="D41" s="43">
        <v>68.7</v>
      </c>
    </row>
    <row r="42" spans="1:4" ht="24" customHeight="1" x14ac:dyDescent="0.25">
      <c r="A42" s="25" t="s">
        <v>389</v>
      </c>
      <c r="B42" s="29" t="s">
        <v>101</v>
      </c>
      <c r="C42" s="44">
        <v>372.8</v>
      </c>
      <c r="D42" s="43">
        <v>218.8</v>
      </c>
    </row>
    <row r="43" spans="1:4" ht="24" customHeight="1" x14ac:dyDescent="0.25">
      <c r="A43" s="25" t="s">
        <v>390</v>
      </c>
      <c r="B43" s="39" t="s">
        <v>102</v>
      </c>
      <c r="C43" s="44">
        <v>93.8</v>
      </c>
      <c r="D43" s="43">
        <v>65.599999999999994</v>
      </c>
    </row>
    <row r="44" spans="1:4" ht="24" customHeight="1" x14ac:dyDescent="0.25">
      <c r="A44" s="25" t="s">
        <v>391</v>
      </c>
      <c r="B44" s="39" t="s">
        <v>103</v>
      </c>
      <c r="C44" s="44">
        <v>82.4</v>
      </c>
      <c r="D44" s="43">
        <v>56.6</v>
      </c>
    </row>
    <row r="45" spans="1:4" ht="24" customHeight="1" x14ac:dyDescent="0.25">
      <c r="A45" s="25" t="s">
        <v>392</v>
      </c>
      <c r="B45" s="39" t="s">
        <v>104</v>
      </c>
      <c r="C45" s="44">
        <v>208</v>
      </c>
      <c r="D45" s="43">
        <v>103.7</v>
      </c>
    </row>
    <row r="46" spans="1:4" ht="24" customHeight="1" x14ac:dyDescent="0.25">
      <c r="A46" s="25" t="s">
        <v>393</v>
      </c>
      <c r="B46" s="39" t="s">
        <v>105</v>
      </c>
      <c r="C46" s="44">
        <v>131.5</v>
      </c>
      <c r="D46" s="43">
        <v>80.900000000000006</v>
      </c>
    </row>
    <row r="47" spans="1:4" ht="24" customHeight="1" x14ac:dyDescent="0.25">
      <c r="A47" s="25" t="s">
        <v>394</v>
      </c>
      <c r="B47" s="307" t="s">
        <v>106</v>
      </c>
      <c r="C47" s="44">
        <v>113.4</v>
      </c>
      <c r="D47" s="43">
        <v>77.900000000000006</v>
      </c>
    </row>
    <row r="48" spans="1:4" ht="24" customHeight="1" x14ac:dyDescent="0.25">
      <c r="A48" s="25" t="s">
        <v>396</v>
      </c>
      <c r="B48" s="17" t="s">
        <v>107</v>
      </c>
      <c r="C48" s="44">
        <v>563.4</v>
      </c>
      <c r="D48" s="43">
        <v>341.2</v>
      </c>
    </row>
    <row r="49" spans="1:4" ht="33.75" customHeight="1" x14ac:dyDescent="0.25">
      <c r="A49" s="25" t="s">
        <v>407</v>
      </c>
      <c r="B49" s="76" t="s">
        <v>108</v>
      </c>
      <c r="C49" s="44">
        <v>6.6</v>
      </c>
      <c r="D49" s="43">
        <v>4.5999999999999996</v>
      </c>
    </row>
    <row r="50" spans="1:4" ht="24" customHeight="1" x14ac:dyDescent="0.25">
      <c r="A50" s="25" t="s">
        <v>408</v>
      </c>
      <c r="B50" s="32" t="s">
        <v>117</v>
      </c>
      <c r="C50" s="44">
        <v>139.19999999999999</v>
      </c>
      <c r="D50" s="43"/>
    </row>
    <row r="51" spans="1:4" ht="24" customHeight="1" x14ac:dyDescent="0.25">
      <c r="A51" s="25" t="s">
        <v>409</v>
      </c>
      <c r="B51" s="32" t="s">
        <v>166</v>
      </c>
      <c r="C51" s="44">
        <v>16.399999999999999</v>
      </c>
      <c r="D51" s="43"/>
    </row>
    <row r="52" spans="1:4" ht="24" customHeight="1" x14ac:dyDescent="0.25">
      <c r="A52" s="25" t="s">
        <v>410</v>
      </c>
      <c r="B52" s="32" t="s">
        <v>118</v>
      </c>
      <c r="C52" s="44">
        <v>51</v>
      </c>
      <c r="D52" s="43"/>
    </row>
    <row r="53" spans="1:4" ht="24" customHeight="1" x14ac:dyDescent="0.25">
      <c r="A53" s="25" t="s">
        <v>411</v>
      </c>
      <c r="B53" s="32" t="s">
        <v>128</v>
      </c>
      <c r="C53" s="44">
        <v>20.100000000000001</v>
      </c>
      <c r="D53" s="43"/>
    </row>
    <row r="54" spans="1:4" ht="24" customHeight="1" x14ac:dyDescent="0.25">
      <c r="A54" s="25" t="s">
        <v>412</v>
      </c>
      <c r="B54" s="32" t="s">
        <v>121</v>
      </c>
      <c r="C54" s="44">
        <v>14.6</v>
      </c>
      <c r="D54" s="43"/>
    </row>
    <row r="55" spans="1:4" ht="24" customHeight="1" x14ac:dyDescent="0.25">
      <c r="A55" s="25" t="s">
        <v>413</v>
      </c>
      <c r="B55" s="32" t="s">
        <v>122</v>
      </c>
      <c r="C55" s="44">
        <v>19.600000000000001</v>
      </c>
      <c r="D55" s="43"/>
    </row>
    <row r="56" spans="1:4" ht="24" customHeight="1" x14ac:dyDescent="0.25">
      <c r="A56" s="25" t="s">
        <v>414</v>
      </c>
      <c r="B56" s="32" t="s">
        <v>123</v>
      </c>
      <c r="C56" s="44">
        <v>37.1</v>
      </c>
      <c r="D56" s="43"/>
    </row>
    <row r="57" spans="1:4" ht="24" customHeight="1" x14ac:dyDescent="0.25">
      <c r="A57" s="25" t="s">
        <v>415</v>
      </c>
      <c r="B57" s="32" t="s">
        <v>124</v>
      </c>
      <c r="C57" s="44">
        <v>39.9</v>
      </c>
      <c r="D57" s="43"/>
    </row>
    <row r="58" spans="1:4" ht="24" customHeight="1" x14ac:dyDescent="0.25">
      <c r="A58" s="25" t="s">
        <v>416</v>
      </c>
      <c r="B58" s="32" t="s">
        <v>125</v>
      </c>
      <c r="C58" s="44">
        <v>20.8</v>
      </c>
      <c r="D58" s="43"/>
    </row>
    <row r="59" spans="1:4" ht="24" customHeight="1" x14ac:dyDescent="0.25">
      <c r="A59" s="25" t="s">
        <v>417</v>
      </c>
      <c r="B59" s="32" t="s">
        <v>167</v>
      </c>
      <c r="C59" s="44">
        <v>14.7</v>
      </c>
      <c r="D59" s="43"/>
    </row>
    <row r="60" spans="1:4" ht="24" customHeight="1" x14ac:dyDescent="0.25">
      <c r="A60" s="25" t="s">
        <v>418</v>
      </c>
      <c r="B60" s="32" t="s">
        <v>129</v>
      </c>
      <c r="C60" s="44">
        <v>31.6</v>
      </c>
      <c r="D60" s="43"/>
    </row>
    <row r="61" spans="1:4" ht="24" customHeight="1" x14ac:dyDescent="0.25">
      <c r="A61" s="26"/>
      <c r="B61" s="37" t="s">
        <v>75</v>
      </c>
      <c r="C61" s="45">
        <f>SUM(C15:C60)</f>
        <v>16577.399999999994</v>
      </c>
      <c r="D61" s="45">
        <f>SUM(D15:D60)</f>
        <v>11626.8</v>
      </c>
    </row>
    <row r="62" spans="1:4" s="12" customFormat="1" ht="24" customHeight="1" x14ac:dyDescent="0.25">
      <c r="A62" s="31" t="s">
        <v>80</v>
      </c>
      <c r="B62" s="253" t="s">
        <v>382</v>
      </c>
      <c r="C62" s="253"/>
      <c r="D62" s="253"/>
    </row>
    <row r="63" spans="1:4" s="12" customFormat="1" ht="24" customHeight="1" x14ac:dyDescent="0.25">
      <c r="A63" s="25" t="s">
        <v>25</v>
      </c>
      <c r="B63" s="34" t="s">
        <v>115</v>
      </c>
      <c r="C63" s="44">
        <v>618.5</v>
      </c>
      <c r="D63" s="206"/>
    </row>
    <row r="64" spans="1:4" s="12" customFormat="1" ht="24" customHeight="1" x14ac:dyDescent="0.25">
      <c r="A64" s="25" t="s">
        <v>26</v>
      </c>
      <c r="B64" s="78" t="s">
        <v>110</v>
      </c>
      <c r="C64" s="44">
        <v>225.5</v>
      </c>
      <c r="D64" s="43">
        <v>220.5</v>
      </c>
    </row>
    <row r="65" spans="1:4" ht="24" customHeight="1" x14ac:dyDescent="0.25">
      <c r="A65" s="25" t="s">
        <v>27</v>
      </c>
      <c r="B65" s="78" t="s">
        <v>2</v>
      </c>
      <c r="C65" s="44">
        <v>204.6</v>
      </c>
      <c r="D65" s="43">
        <v>199</v>
      </c>
    </row>
    <row r="66" spans="1:4" ht="24" customHeight="1" x14ac:dyDescent="0.25">
      <c r="A66" s="25" t="s">
        <v>28</v>
      </c>
      <c r="B66" s="78" t="s">
        <v>9</v>
      </c>
      <c r="C66" s="44">
        <v>74.5</v>
      </c>
      <c r="D66" s="43">
        <v>71.599999999999994</v>
      </c>
    </row>
    <row r="67" spans="1:4" ht="33.75" customHeight="1" x14ac:dyDescent="0.25">
      <c r="A67" s="25" t="s">
        <v>29</v>
      </c>
      <c r="B67" s="78" t="s">
        <v>126</v>
      </c>
      <c r="C67" s="44">
        <v>76.599999999999994</v>
      </c>
      <c r="D67" s="43">
        <v>73.8</v>
      </c>
    </row>
    <row r="68" spans="1:4" ht="33.75" customHeight="1" x14ac:dyDescent="0.25">
      <c r="A68" s="25" t="s">
        <v>30</v>
      </c>
      <c r="B68" s="78" t="s">
        <v>76</v>
      </c>
      <c r="C68" s="44">
        <v>130.69999999999999</v>
      </c>
      <c r="D68" s="43">
        <v>107.4</v>
      </c>
    </row>
    <row r="69" spans="1:4" ht="33.75" customHeight="1" x14ac:dyDescent="0.25">
      <c r="A69" s="25" t="s">
        <v>31</v>
      </c>
      <c r="B69" s="78" t="s">
        <v>157</v>
      </c>
      <c r="C69" s="44">
        <v>167.3</v>
      </c>
      <c r="D69" s="43">
        <v>161.19999999999999</v>
      </c>
    </row>
    <row r="70" spans="1:4" ht="24" customHeight="1" x14ac:dyDescent="0.25">
      <c r="A70" s="25" t="s">
        <v>32</v>
      </c>
      <c r="B70" s="78" t="s">
        <v>127</v>
      </c>
      <c r="C70" s="44">
        <v>2</v>
      </c>
      <c r="D70" s="43"/>
    </row>
    <row r="71" spans="1:4" ht="24" customHeight="1" x14ac:dyDescent="0.25">
      <c r="A71" s="25" t="s">
        <v>33</v>
      </c>
      <c r="B71" s="78" t="s">
        <v>72</v>
      </c>
      <c r="C71" s="44">
        <v>3.2</v>
      </c>
      <c r="D71" s="43"/>
    </row>
    <row r="72" spans="1:4" ht="33.75" customHeight="1" x14ac:dyDescent="0.25">
      <c r="A72" s="25" t="s">
        <v>34</v>
      </c>
      <c r="B72" s="78" t="s">
        <v>98</v>
      </c>
      <c r="C72" s="44">
        <v>98.4</v>
      </c>
      <c r="D72" s="43">
        <v>85.2</v>
      </c>
    </row>
    <row r="73" spans="1:4" ht="24" customHeight="1" x14ac:dyDescent="0.25">
      <c r="A73" s="25" t="s">
        <v>35</v>
      </c>
      <c r="B73" s="78" t="s">
        <v>334</v>
      </c>
      <c r="C73" s="44">
        <v>49.6</v>
      </c>
      <c r="D73" s="43">
        <v>43.8</v>
      </c>
    </row>
    <row r="74" spans="1:4" ht="24" customHeight="1" x14ac:dyDescent="0.25">
      <c r="A74" s="25" t="s">
        <v>36</v>
      </c>
      <c r="B74" s="78" t="s">
        <v>73</v>
      </c>
      <c r="C74" s="44">
        <v>110.2</v>
      </c>
      <c r="D74" s="43">
        <v>79</v>
      </c>
    </row>
    <row r="75" spans="1:4" ht="24" customHeight="1" x14ac:dyDescent="0.25">
      <c r="A75" s="25" t="s">
        <v>3</v>
      </c>
      <c r="B75" s="32" t="s">
        <v>74</v>
      </c>
      <c r="C75" s="44">
        <v>43.2</v>
      </c>
      <c r="D75" s="43">
        <v>40.299999999999997</v>
      </c>
    </row>
    <row r="76" spans="1:4" ht="33.75" customHeight="1" x14ac:dyDescent="0.25">
      <c r="A76" s="25" t="s">
        <v>4</v>
      </c>
      <c r="B76" s="32" t="s">
        <v>10</v>
      </c>
      <c r="C76" s="44">
        <v>19.7</v>
      </c>
      <c r="D76" s="43">
        <v>15.8</v>
      </c>
    </row>
    <row r="77" spans="1:4" ht="24" customHeight="1" x14ac:dyDescent="0.25">
      <c r="A77" s="25" t="s">
        <v>5</v>
      </c>
      <c r="B77" s="32" t="s">
        <v>261</v>
      </c>
      <c r="C77" s="44">
        <v>6.6</v>
      </c>
      <c r="D77" s="43"/>
    </row>
    <row r="78" spans="1:4" ht="33.75" customHeight="1" x14ac:dyDescent="0.25">
      <c r="A78" s="25" t="s">
        <v>6</v>
      </c>
      <c r="B78" s="32" t="s">
        <v>384</v>
      </c>
      <c r="C78" s="44">
        <v>47.3</v>
      </c>
      <c r="D78" s="43">
        <v>42.4</v>
      </c>
    </row>
    <row r="79" spans="1:4" ht="33.75" customHeight="1" x14ac:dyDescent="0.25">
      <c r="A79" s="25" t="s">
        <v>162</v>
      </c>
      <c r="B79" s="88" t="s">
        <v>262</v>
      </c>
      <c r="C79" s="44">
        <v>61.9</v>
      </c>
      <c r="D79" s="43">
        <v>59.2</v>
      </c>
    </row>
    <row r="80" spans="1:4" ht="24" customHeight="1" x14ac:dyDescent="0.25">
      <c r="A80" s="25" t="s">
        <v>7</v>
      </c>
      <c r="B80" s="32" t="s">
        <v>99</v>
      </c>
      <c r="C80" s="44">
        <v>734.5</v>
      </c>
      <c r="D80" s="43">
        <v>713.9</v>
      </c>
    </row>
    <row r="81" spans="1:4" ht="24" customHeight="1" x14ac:dyDescent="0.25">
      <c r="A81" s="25" t="s">
        <v>8</v>
      </c>
      <c r="B81" s="32" t="s">
        <v>330</v>
      </c>
      <c r="C81" s="44">
        <v>305.2</v>
      </c>
      <c r="D81" s="43">
        <v>278.5</v>
      </c>
    </row>
    <row r="82" spans="1:4" ht="33.75" customHeight="1" x14ac:dyDescent="0.25">
      <c r="A82" s="25" t="s">
        <v>311</v>
      </c>
      <c r="B82" s="32" t="s">
        <v>100</v>
      </c>
      <c r="C82" s="44">
        <v>561.79999999999995</v>
      </c>
      <c r="D82" s="43">
        <v>538.70000000000005</v>
      </c>
    </row>
    <row r="83" spans="1:4" ht="24" customHeight="1" x14ac:dyDescent="0.25">
      <c r="A83" s="25" t="s">
        <v>312</v>
      </c>
      <c r="B83" s="32" t="s">
        <v>395</v>
      </c>
      <c r="C83" s="44">
        <v>145.6</v>
      </c>
      <c r="D83" s="43">
        <v>115.4</v>
      </c>
    </row>
    <row r="84" spans="1:4" ht="24" customHeight="1" x14ac:dyDescent="0.25">
      <c r="A84" s="25" t="s">
        <v>315</v>
      </c>
      <c r="B84" s="29" t="s">
        <v>101</v>
      </c>
      <c r="C84" s="44">
        <v>572.9</v>
      </c>
      <c r="D84" s="43">
        <v>360.2</v>
      </c>
    </row>
    <row r="85" spans="1:4" ht="24" customHeight="1" x14ac:dyDescent="0.25">
      <c r="A85" s="25" t="s">
        <v>316</v>
      </c>
      <c r="B85" s="39" t="s">
        <v>102</v>
      </c>
      <c r="C85" s="44">
        <v>135.80000000000001</v>
      </c>
      <c r="D85" s="107">
        <v>121.4</v>
      </c>
    </row>
    <row r="86" spans="1:4" ht="24" customHeight="1" x14ac:dyDescent="0.25">
      <c r="A86" s="25" t="s">
        <v>317</v>
      </c>
      <c r="B86" s="39" t="s">
        <v>103</v>
      </c>
      <c r="C86" s="44">
        <v>89.9</v>
      </c>
      <c r="D86" s="107">
        <v>72.400000000000006</v>
      </c>
    </row>
    <row r="87" spans="1:4" ht="24" customHeight="1" x14ac:dyDescent="0.25">
      <c r="A87" s="25" t="s">
        <v>318</v>
      </c>
      <c r="B87" s="39" t="s">
        <v>104</v>
      </c>
      <c r="C87" s="44">
        <v>123.9</v>
      </c>
      <c r="D87" s="107">
        <v>100.8</v>
      </c>
    </row>
    <row r="88" spans="1:4" ht="24" customHeight="1" x14ac:dyDescent="0.25">
      <c r="A88" s="25" t="s">
        <v>324</v>
      </c>
      <c r="B88" s="39" t="s">
        <v>105</v>
      </c>
      <c r="C88" s="44">
        <v>124.2</v>
      </c>
      <c r="D88" s="107">
        <v>94.5</v>
      </c>
    </row>
    <row r="89" spans="1:4" ht="24" customHeight="1" x14ac:dyDescent="0.25">
      <c r="A89" s="25" t="s">
        <v>331</v>
      </c>
      <c r="B89" s="39" t="s">
        <v>106</v>
      </c>
      <c r="C89" s="44">
        <v>170.8</v>
      </c>
      <c r="D89" s="107">
        <v>136.19999999999999</v>
      </c>
    </row>
    <row r="90" spans="1:4" ht="30" customHeight="1" x14ac:dyDescent="0.25">
      <c r="A90" s="26"/>
      <c r="B90" s="79" t="s">
        <v>75</v>
      </c>
      <c r="C90" s="45">
        <f>SUM(C63:C89)</f>
        <v>4904.3999999999996</v>
      </c>
      <c r="D90" s="45">
        <f>SUM(D64:D89)</f>
        <v>3731.2000000000003</v>
      </c>
    </row>
    <row r="91" spans="1:4" ht="24" customHeight="1" x14ac:dyDescent="0.25">
      <c r="A91" s="31" t="s">
        <v>81</v>
      </c>
      <c r="B91" s="253" t="s">
        <v>365</v>
      </c>
      <c r="C91" s="253"/>
      <c r="D91" s="253"/>
    </row>
    <row r="92" spans="1:4" s="12" customFormat="1" ht="24" customHeight="1" x14ac:dyDescent="0.25">
      <c r="A92" s="25" t="s">
        <v>37</v>
      </c>
      <c r="B92" s="80" t="s">
        <v>115</v>
      </c>
      <c r="C92" s="44">
        <v>3962.8</v>
      </c>
      <c r="D92" s="43"/>
    </row>
    <row r="93" spans="1:4" s="12" customFormat="1" ht="24" customHeight="1" x14ac:dyDescent="0.25">
      <c r="A93" s="25" t="s">
        <v>38</v>
      </c>
      <c r="B93" s="80" t="s">
        <v>107</v>
      </c>
      <c r="C93" s="44">
        <v>1048.2</v>
      </c>
      <c r="D93" s="43">
        <v>844.8</v>
      </c>
    </row>
    <row r="94" spans="1:4" ht="33.75" customHeight="1" x14ac:dyDescent="0.25">
      <c r="A94" s="25" t="s">
        <v>39</v>
      </c>
      <c r="B94" s="78" t="s">
        <v>157</v>
      </c>
      <c r="C94" s="44">
        <v>4</v>
      </c>
      <c r="D94" s="157"/>
    </row>
    <row r="95" spans="1:4" ht="24" customHeight="1" x14ac:dyDescent="0.25">
      <c r="A95" s="25" t="s">
        <v>40</v>
      </c>
      <c r="B95" s="78" t="s">
        <v>127</v>
      </c>
      <c r="C95" s="44">
        <v>1.4</v>
      </c>
      <c r="D95" s="157"/>
    </row>
    <row r="96" spans="1:4" ht="24" customHeight="1" x14ac:dyDescent="0.25">
      <c r="A96" s="25" t="s">
        <v>41</v>
      </c>
      <c r="B96" s="78" t="s">
        <v>72</v>
      </c>
      <c r="C96" s="44">
        <v>6.6</v>
      </c>
      <c r="D96" s="157"/>
    </row>
    <row r="97" spans="1:4" ht="33.75" customHeight="1" x14ac:dyDescent="0.25">
      <c r="A97" s="25" t="s">
        <v>42</v>
      </c>
      <c r="B97" s="78" t="s">
        <v>98</v>
      </c>
      <c r="C97" s="44">
        <v>9</v>
      </c>
      <c r="D97" s="157"/>
    </row>
    <row r="98" spans="1:4" ht="33.75" customHeight="1" x14ac:dyDescent="0.25">
      <c r="A98" s="25" t="s">
        <v>43</v>
      </c>
      <c r="B98" s="78" t="s">
        <v>73</v>
      </c>
      <c r="C98" s="44">
        <v>24</v>
      </c>
      <c r="D98" s="157"/>
    </row>
    <row r="99" spans="1:4" ht="24" customHeight="1" x14ac:dyDescent="0.25">
      <c r="A99" s="25" t="s">
        <v>44</v>
      </c>
      <c r="B99" s="32" t="s">
        <v>74</v>
      </c>
      <c r="C99" s="44">
        <v>5</v>
      </c>
      <c r="D99" s="157"/>
    </row>
    <row r="100" spans="1:4" ht="33.75" customHeight="1" x14ac:dyDescent="0.25">
      <c r="A100" s="25" t="s">
        <v>93</v>
      </c>
      <c r="B100" s="32" t="s">
        <v>10</v>
      </c>
      <c r="C100" s="44">
        <v>4</v>
      </c>
      <c r="D100" s="157"/>
    </row>
    <row r="101" spans="1:4" ht="33.75" customHeight="1" x14ac:dyDescent="0.25">
      <c r="A101" s="25" t="s">
        <v>328</v>
      </c>
      <c r="B101" s="32" t="s">
        <v>384</v>
      </c>
      <c r="C101" s="44">
        <v>121</v>
      </c>
      <c r="D101" s="43">
        <v>116.7</v>
      </c>
    </row>
    <row r="102" spans="1:4" ht="33.75" customHeight="1" x14ac:dyDescent="0.25">
      <c r="A102" s="25" t="s">
        <v>397</v>
      </c>
      <c r="B102" s="76" t="s">
        <v>108</v>
      </c>
      <c r="C102" s="44">
        <v>9.1999999999999993</v>
      </c>
      <c r="D102" s="43">
        <v>9</v>
      </c>
    </row>
    <row r="103" spans="1:4" ht="24" customHeight="1" x14ac:dyDescent="0.25">
      <c r="A103" s="25" t="s">
        <v>398</v>
      </c>
      <c r="B103" s="32" t="s">
        <v>330</v>
      </c>
      <c r="C103" s="44">
        <v>37.6</v>
      </c>
      <c r="D103" s="43">
        <v>36.6</v>
      </c>
    </row>
    <row r="104" spans="1:4" ht="24" customHeight="1" x14ac:dyDescent="0.25">
      <c r="A104" s="25" t="s">
        <v>399</v>
      </c>
      <c r="B104" s="39" t="s">
        <v>104</v>
      </c>
      <c r="C104" s="44">
        <v>8.8000000000000007</v>
      </c>
      <c r="D104" s="43">
        <v>8.6</v>
      </c>
    </row>
    <row r="105" spans="1:4" ht="24" customHeight="1" x14ac:dyDescent="0.25">
      <c r="A105" s="25" t="s">
        <v>400</v>
      </c>
      <c r="B105" s="32" t="s">
        <v>118</v>
      </c>
      <c r="C105" s="44">
        <v>4</v>
      </c>
      <c r="D105" s="43"/>
    </row>
    <row r="106" spans="1:4" ht="24" customHeight="1" x14ac:dyDescent="0.25">
      <c r="A106" s="25" t="s">
        <v>401</v>
      </c>
      <c r="B106" s="32" t="s">
        <v>121</v>
      </c>
      <c r="C106" s="44">
        <v>0.7</v>
      </c>
      <c r="D106" s="43"/>
    </row>
    <row r="107" spans="1:4" ht="24" customHeight="1" x14ac:dyDescent="0.25">
      <c r="A107" s="25" t="s">
        <v>402</v>
      </c>
      <c r="B107" s="32" t="s">
        <v>123</v>
      </c>
      <c r="C107" s="44">
        <v>0.7</v>
      </c>
      <c r="D107" s="43"/>
    </row>
    <row r="108" spans="1:4" ht="24" customHeight="1" x14ac:dyDescent="0.25">
      <c r="A108" s="26"/>
      <c r="B108" s="37" t="s">
        <v>75</v>
      </c>
      <c r="C108" s="45">
        <f>SUM(C92:C107)</f>
        <v>5247</v>
      </c>
      <c r="D108" s="45">
        <f>SUM(D92:D107)</f>
        <v>1015.7</v>
      </c>
    </row>
    <row r="109" spans="1:4" s="12" customFormat="1" ht="21.75" customHeight="1" x14ac:dyDescent="0.25">
      <c r="A109" s="31" t="s">
        <v>82</v>
      </c>
      <c r="B109" s="245" t="s">
        <v>419</v>
      </c>
      <c r="C109" s="246"/>
      <c r="D109" s="247"/>
    </row>
    <row r="110" spans="1:4" s="12" customFormat="1" ht="21.75" customHeight="1" x14ac:dyDescent="0.25">
      <c r="A110" s="25" t="s">
        <v>45</v>
      </c>
      <c r="B110" s="34" t="s">
        <v>115</v>
      </c>
      <c r="C110" s="44">
        <v>328.8</v>
      </c>
      <c r="D110" s="43"/>
    </row>
    <row r="111" spans="1:4" s="12" customFormat="1" ht="21.75" customHeight="1" x14ac:dyDescent="0.25">
      <c r="A111" s="25" t="s">
        <v>46</v>
      </c>
      <c r="B111" s="32" t="s">
        <v>117</v>
      </c>
      <c r="C111" s="44">
        <v>470.5</v>
      </c>
      <c r="D111" s="43"/>
    </row>
    <row r="112" spans="1:4" s="12" customFormat="1" ht="21.75" customHeight="1" x14ac:dyDescent="0.25">
      <c r="A112" s="25" t="s">
        <v>47</v>
      </c>
      <c r="B112" s="32" t="s">
        <v>166</v>
      </c>
      <c r="C112" s="44">
        <v>68.900000000000006</v>
      </c>
      <c r="D112" s="43"/>
    </row>
    <row r="113" spans="1:4" s="12" customFormat="1" ht="21.75" customHeight="1" x14ac:dyDescent="0.25">
      <c r="A113" s="25" t="s">
        <v>48</v>
      </c>
      <c r="B113" s="32" t="s">
        <v>118</v>
      </c>
      <c r="C113" s="44">
        <v>70</v>
      </c>
      <c r="D113" s="43"/>
    </row>
    <row r="114" spans="1:4" s="12" customFormat="1" ht="21.75" customHeight="1" x14ac:dyDescent="0.25">
      <c r="A114" s="25" t="s">
        <v>94</v>
      </c>
      <c r="B114" s="32" t="s">
        <v>128</v>
      </c>
      <c r="C114" s="44">
        <v>40.700000000000003</v>
      </c>
      <c r="D114" s="43"/>
    </row>
    <row r="115" spans="1:4" s="12" customFormat="1" ht="21.75" customHeight="1" x14ac:dyDescent="0.25">
      <c r="A115" s="25" t="s">
        <v>95</v>
      </c>
      <c r="B115" s="32" t="s">
        <v>121</v>
      </c>
      <c r="C115" s="44">
        <v>39.4</v>
      </c>
      <c r="D115" s="43"/>
    </row>
    <row r="116" spans="1:4" s="12" customFormat="1" ht="21.75" customHeight="1" x14ac:dyDescent="0.25">
      <c r="A116" s="25" t="s">
        <v>96</v>
      </c>
      <c r="B116" s="32" t="s">
        <v>122</v>
      </c>
      <c r="C116" s="44">
        <v>30.8</v>
      </c>
      <c r="D116" s="43"/>
    </row>
    <row r="117" spans="1:4" s="12" customFormat="1" ht="21.75" customHeight="1" x14ac:dyDescent="0.25">
      <c r="A117" s="25" t="s">
        <v>52</v>
      </c>
      <c r="B117" s="32" t="s">
        <v>123</v>
      </c>
      <c r="C117" s="44">
        <v>32</v>
      </c>
      <c r="D117" s="43"/>
    </row>
    <row r="118" spans="1:4" s="12" customFormat="1" ht="21.75" customHeight="1" x14ac:dyDescent="0.25">
      <c r="A118" s="25" t="s">
        <v>53</v>
      </c>
      <c r="B118" s="32" t="s">
        <v>124</v>
      </c>
      <c r="C118" s="44">
        <v>83.6</v>
      </c>
      <c r="D118" s="43"/>
    </row>
    <row r="119" spans="1:4" s="12" customFormat="1" ht="21.75" customHeight="1" x14ac:dyDescent="0.25">
      <c r="A119" s="25" t="s">
        <v>54</v>
      </c>
      <c r="B119" s="32" t="s">
        <v>125</v>
      </c>
      <c r="C119" s="44">
        <v>54.4</v>
      </c>
      <c r="D119" s="43"/>
    </row>
    <row r="120" spans="1:4" s="12" customFormat="1" ht="21.75" customHeight="1" x14ac:dyDescent="0.25">
      <c r="A120" s="25" t="s">
        <v>55</v>
      </c>
      <c r="B120" s="32" t="s">
        <v>167</v>
      </c>
      <c r="C120" s="44">
        <v>53</v>
      </c>
      <c r="D120" s="43"/>
    </row>
    <row r="121" spans="1:4" s="12" customFormat="1" ht="21.75" customHeight="1" x14ac:dyDescent="0.25">
      <c r="A121" s="25" t="s">
        <v>56</v>
      </c>
      <c r="B121" s="32" t="s">
        <v>129</v>
      </c>
      <c r="C121" s="44">
        <v>66.900000000000006</v>
      </c>
      <c r="D121" s="43"/>
    </row>
    <row r="122" spans="1:4" s="12" customFormat="1" ht="18" customHeight="1" x14ac:dyDescent="0.25">
      <c r="A122" s="66"/>
      <c r="B122" s="37" t="s">
        <v>75</v>
      </c>
      <c r="C122" s="45">
        <f>SUM(C110:C121)</f>
        <v>1339</v>
      </c>
      <c r="D122" s="45">
        <f>SUM(D110:D110)</f>
        <v>0</v>
      </c>
    </row>
    <row r="123" spans="1:4" ht="24" customHeight="1" x14ac:dyDescent="0.25">
      <c r="A123" s="31" t="s">
        <v>423</v>
      </c>
      <c r="B123" s="245" t="s">
        <v>378</v>
      </c>
      <c r="C123" s="246"/>
      <c r="D123" s="247"/>
    </row>
    <row r="124" spans="1:4" ht="24" customHeight="1" x14ac:dyDescent="0.25">
      <c r="A124" s="25" t="s">
        <v>49</v>
      </c>
      <c r="B124" s="34" t="s">
        <v>115</v>
      </c>
      <c r="C124" s="44">
        <v>6236.9</v>
      </c>
      <c r="D124" s="43"/>
    </row>
    <row r="125" spans="1:4" ht="24" customHeight="1" x14ac:dyDescent="0.25">
      <c r="A125" s="25" t="s">
        <v>67</v>
      </c>
      <c r="B125" s="32" t="s">
        <v>117</v>
      </c>
      <c r="C125" s="44">
        <v>367.8</v>
      </c>
      <c r="D125" s="43"/>
    </row>
    <row r="126" spans="1:4" ht="24" customHeight="1" x14ac:dyDescent="0.25">
      <c r="A126" s="25" t="s">
        <v>68</v>
      </c>
      <c r="B126" s="32" t="s">
        <v>166</v>
      </c>
      <c r="C126" s="44">
        <v>130</v>
      </c>
      <c r="D126" s="43"/>
    </row>
    <row r="127" spans="1:4" ht="24" customHeight="1" x14ac:dyDescent="0.25">
      <c r="A127" s="25" t="s">
        <v>424</v>
      </c>
      <c r="B127" s="32" t="s">
        <v>118</v>
      </c>
      <c r="C127" s="44">
        <v>62.7</v>
      </c>
      <c r="D127" s="43"/>
    </row>
    <row r="128" spans="1:4" ht="24" customHeight="1" x14ac:dyDescent="0.25">
      <c r="A128" s="25" t="s">
        <v>425</v>
      </c>
      <c r="B128" s="32" t="s">
        <v>128</v>
      </c>
      <c r="C128" s="44">
        <v>60.1</v>
      </c>
      <c r="D128" s="43"/>
    </row>
    <row r="129" spans="1:4" ht="24" customHeight="1" x14ac:dyDescent="0.25">
      <c r="A129" s="25" t="s">
        <v>426</v>
      </c>
      <c r="B129" s="32" t="s">
        <v>121</v>
      </c>
      <c r="C129" s="44">
        <v>171.8</v>
      </c>
      <c r="D129" s="43"/>
    </row>
    <row r="130" spans="1:4" ht="24" customHeight="1" x14ac:dyDescent="0.25">
      <c r="A130" s="25" t="s">
        <v>427</v>
      </c>
      <c r="B130" s="32" t="s">
        <v>122</v>
      </c>
      <c r="C130" s="44">
        <v>47.9</v>
      </c>
      <c r="D130" s="43"/>
    </row>
    <row r="131" spans="1:4" ht="24" customHeight="1" x14ac:dyDescent="0.25">
      <c r="A131" s="25" t="s">
        <v>428</v>
      </c>
      <c r="B131" s="32" t="s">
        <v>123</v>
      </c>
      <c r="C131" s="44">
        <v>53.9</v>
      </c>
      <c r="D131" s="43"/>
    </row>
    <row r="132" spans="1:4" ht="24" customHeight="1" x14ac:dyDescent="0.25">
      <c r="A132" s="25" t="s">
        <v>429</v>
      </c>
      <c r="B132" s="32" t="s">
        <v>124</v>
      </c>
      <c r="C132" s="44">
        <v>129.1</v>
      </c>
      <c r="D132" s="43"/>
    </row>
    <row r="133" spans="1:4" ht="24" customHeight="1" x14ac:dyDescent="0.25">
      <c r="A133" s="25" t="s">
        <v>430</v>
      </c>
      <c r="B133" s="32" t="s">
        <v>125</v>
      </c>
      <c r="C133" s="44">
        <v>146.9</v>
      </c>
      <c r="D133" s="43"/>
    </row>
    <row r="134" spans="1:4" ht="24" customHeight="1" x14ac:dyDescent="0.25">
      <c r="A134" s="25" t="s">
        <v>431</v>
      </c>
      <c r="B134" s="32" t="s">
        <v>167</v>
      </c>
      <c r="C134" s="44">
        <v>122.5</v>
      </c>
      <c r="D134" s="43"/>
    </row>
    <row r="135" spans="1:4" ht="24" customHeight="1" x14ac:dyDescent="0.25">
      <c r="A135" s="25" t="s">
        <v>432</v>
      </c>
      <c r="B135" s="32" t="s">
        <v>129</v>
      </c>
      <c r="C135" s="44">
        <v>203.1</v>
      </c>
      <c r="D135" s="43"/>
    </row>
    <row r="136" spans="1:4" ht="18" customHeight="1" x14ac:dyDescent="0.25">
      <c r="A136" s="26"/>
      <c r="B136" s="37" t="s">
        <v>75</v>
      </c>
      <c r="C136" s="45">
        <f>SUM(C124:C135)</f>
        <v>7732.7</v>
      </c>
      <c r="D136" s="45">
        <f>SUM(D124)</f>
        <v>0</v>
      </c>
    </row>
    <row r="137" spans="1:4" s="12" customFormat="1" ht="24" customHeight="1" x14ac:dyDescent="0.25">
      <c r="A137" s="255" t="s">
        <v>135</v>
      </c>
      <c r="B137" s="217"/>
      <c r="C137" s="138">
        <f>C136+C122+C108+C90+C61</f>
        <v>35800.499999999993</v>
      </c>
      <c r="D137" s="138">
        <f>D136+D122+D108+D90+D61</f>
        <v>16373.7</v>
      </c>
    </row>
    <row r="138" spans="1:4" ht="34.5" customHeight="1" x14ac:dyDescent="0.25">
      <c r="A138" s="34"/>
      <c r="B138" s="131"/>
      <c r="C138" s="132"/>
      <c r="D138" s="80"/>
    </row>
    <row r="139" spans="1:4" ht="34.5" customHeight="1" x14ac:dyDescent="0.25">
      <c r="B139" s="81"/>
      <c r="C139" s="85"/>
      <c r="D139" s="8"/>
    </row>
    <row r="140" spans="1:4" ht="34.5" customHeight="1" x14ac:dyDescent="0.25">
      <c r="B140" s="81"/>
      <c r="C140" s="85"/>
      <c r="D140" s="8"/>
    </row>
    <row r="141" spans="1:4" ht="34.5" customHeight="1" x14ac:dyDescent="0.25">
      <c r="B141" s="82"/>
      <c r="C141" s="86"/>
    </row>
    <row r="142" spans="1:4" ht="34.5" customHeight="1" x14ac:dyDescent="0.25">
      <c r="B142" s="82"/>
      <c r="C142" s="86"/>
    </row>
    <row r="143" spans="1:4" ht="34.5" customHeight="1" x14ac:dyDescent="0.25">
      <c r="B143" s="82"/>
      <c r="C143" s="86"/>
    </row>
    <row r="144" spans="1:4" ht="34.5" customHeight="1" x14ac:dyDescent="0.25">
      <c r="B144" s="82"/>
      <c r="C144" s="86"/>
    </row>
    <row r="145" spans="2:4" ht="34.5" customHeight="1" x14ac:dyDescent="0.25">
      <c r="B145" s="82"/>
      <c r="C145" s="86"/>
    </row>
    <row r="146" spans="2:4" ht="34.5" customHeight="1" x14ac:dyDescent="0.25">
      <c r="B146" s="82"/>
      <c r="C146" s="86"/>
    </row>
    <row r="147" spans="2:4" ht="58.5" customHeight="1" x14ac:dyDescent="0.25">
      <c r="D147" s="83"/>
    </row>
  </sheetData>
  <mergeCells count="13">
    <mergeCell ref="A137:B137"/>
    <mergeCell ref="B91:D91"/>
    <mergeCell ref="B109:D109"/>
    <mergeCell ref="B123:D123"/>
    <mergeCell ref="B14:D14"/>
    <mergeCell ref="B62:D62"/>
    <mergeCell ref="C4:D4"/>
    <mergeCell ref="C1:D1"/>
    <mergeCell ref="C2:D2"/>
    <mergeCell ref="C3:D3"/>
    <mergeCell ref="A9:D9"/>
    <mergeCell ref="A10:D10"/>
    <mergeCell ref="C5:D7"/>
  </mergeCells>
  <phoneticPr fontId="9" type="noConversion"/>
  <pageMargins left="0.35433070866141736" right="0" top="0.39370078740157483" bottom="0.39370078740157483" header="0" footer="0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91"/>
  <sheetViews>
    <sheetView showZeros="0" workbookViewId="0">
      <selection activeCell="E30" sqref="E30"/>
    </sheetView>
  </sheetViews>
  <sheetFormatPr defaultColWidth="9.140625" defaultRowHeight="15.75" x14ac:dyDescent="0.25"/>
  <cols>
    <col min="1" max="1" width="5.42578125" style="1" customWidth="1"/>
    <col min="2" max="2" width="43.7109375" style="1" customWidth="1"/>
    <col min="3" max="3" width="39.7109375" style="1" customWidth="1"/>
    <col min="4" max="4" width="20.7109375" style="10" customWidth="1"/>
    <col min="5" max="5" width="18.7109375" style="6" customWidth="1"/>
    <col min="6" max="16384" width="9.140625" style="1"/>
  </cols>
  <sheetData>
    <row r="1" spans="1:6" ht="15.75" customHeight="1" x14ac:dyDescent="0.25">
      <c r="D1" s="248" t="s">
        <v>78</v>
      </c>
      <c r="E1" s="248"/>
    </row>
    <row r="2" spans="1:6" ht="15.75" customHeight="1" x14ac:dyDescent="0.25">
      <c r="D2" s="1" t="s">
        <v>134</v>
      </c>
      <c r="E2" s="1"/>
    </row>
    <row r="3" spans="1:6" ht="15.75" customHeight="1" x14ac:dyDescent="0.25">
      <c r="D3" s="248" t="s">
        <v>361</v>
      </c>
      <c r="E3" s="248"/>
      <c r="F3" s="248"/>
    </row>
    <row r="4" spans="1:6" ht="15.75" hidden="1" customHeight="1" x14ac:dyDescent="0.25">
      <c r="D4" s="194"/>
      <c r="E4" s="194"/>
      <c r="F4" s="2"/>
    </row>
    <row r="5" spans="1:6" ht="15.75" hidden="1" customHeight="1" x14ac:dyDescent="0.25">
      <c r="D5" s="194"/>
      <c r="E5" s="194"/>
      <c r="F5" s="2"/>
    </row>
    <row r="6" spans="1:6" ht="15.75" customHeight="1" x14ac:dyDescent="0.25">
      <c r="D6" s="194"/>
      <c r="E6" s="194"/>
    </row>
    <row r="7" spans="1:6" ht="15.75" customHeight="1" x14ac:dyDescent="0.25">
      <c r="B7" s="209" t="s">
        <v>435</v>
      </c>
      <c r="C7" s="209"/>
      <c r="D7" s="209"/>
      <c r="E7" s="209"/>
    </row>
    <row r="8" spans="1:6" ht="15.75" customHeight="1" x14ac:dyDescent="0.25">
      <c r="B8" s="266" t="s">
        <v>294</v>
      </c>
      <c r="C8" s="266"/>
      <c r="D8" s="266"/>
      <c r="E8" s="266"/>
    </row>
    <row r="9" spans="1:6" ht="15.75" customHeight="1" x14ac:dyDescent="0.25">
      <c r="B9" s="170"/>
      <c r="C9" s="170"/>
      <c r="D9" s="170"/>
      <c r="E9" s="170"/>
    </row>
    <row r="10" spans="1:6" ht="15.75" customHeight="1" x14ac:dyDescent="0.25">
      <c r="B10" s="10"/>
      <c r="C10" s="6"/>
      <c r="E10" s="173" t="s">
        <v>297</v>
      </c>
    </row>
    <row r="11" spans="1:6" ht="42.75" customHeight="1" x14ac:dyDescent="0.25">
      <c r="A11" s="177" t="s">
        <v>238</v>
      </c>
      <c r="B11" s="171" t="s">
        <v>11</v>
      </c>
      <c r="C11" s="171" t="s">
        <v>97</v>
      </c>
      <c r="D11" s="169" t="s">
        <v>75</v>
      </c>
      <c r="E11" s="139" t="s">
        <v>274</v>
      </c>
    </row>
    <row r="12" spans="1:6" ht="24" customHeight="1" x14ac:dyDescent="0.25">
      <c r="A12" s="20" t="s">
        <v>79</v>
      </c>
      <c r="B12" s="245" t="s">
        <v>364</v>
      </c>
      <c r="C12" s="246"/>
      <c r="D12" s="246"/>
      <c r="E12" s="247"/>
    </row>
    <row r="13" spans="1:6" ht="42" customHeight="1" x14ac:dyDescent="0.25">
      <c r="A13" s="22" t="s">
        <v>70</v>
      </c>
      <c r="B13" s="92" t="s">
        <v>212</v>
      </c>
      <c r="C13" s="251" t="s">
        <v>115</v>
      </c>
      <c r="D13" s="324">
        <v>1.1000000000000001</v>
      </c>
      <c r="E13" s="149">
        <v>1</v>
      </c>
    </row>
    <row r="14" spans="1:6" ht="31.5" customHeight="1" x14ac:dyDescent="0.25">
      <c r="A14" s="22" t="s">
        <v>13</v>
      </c>
      <c r="B14" s="196" t="s">
        <v>339</v>
      </c>
      <c r="C14" s="252"/>
      <c r="D14" s="123">
        <v>28</v>
      </c>
      <c r="E14" s="150">
        <v>27.6</v>
      </c>
    </row>
    <row r="15" spans="1:6" ht="36.75" customHeight="1" x14ac:dyDescent="0.25">
      <c r="A15" s="22" t="s">
        <v>14</v>
      </c>
      <c r="B15" s="76" t="s">
        <v>338</v>
      </c>
      <c r="C15" s="252"/>
      <c r="D15" s="123">
        <v>9.5</v>
      </c>
      <c r="E15" s="43">
        <v>9.4</v>
      </c>
    </row>
    <row r="16" spans="1:6" ht="33" customHeight="1" x14ac:dyDescent="0.25">
      <c r="A16" s="22" t="s">
        <v>71</v>
      </c>
      <c r="B16" s="76" t="s">
        <v>340</v>
      </c>
      <c r="C16" s="252"/>
      <c r="D16" s="123">
        <v>0.5</v>
      </c>
      <c r="E16" s="43">
        <v>0.5</v>
      </c>
    </row>
    <row r="17" spans="1:5" ht="39" customHeight="1" x14ac:dyDescent="0.25">
      <c r="A17" s="22" t="s">
        <v>15</v>
      </c>
      <c r="B17" s="76" t="s">
        <v>436</v>
      </c>
      <c r="C17" s="252"/>
      <c r="D17" s="123">
        <v>42</v>
      </c>
      <c r="E17" s="43">
        <v>36.5</v>
      </c>
    </row>
    <row r="18" spans="1:5" ht="53.25" customHeight="1" x14ac:dyDescent="0.25">
      <c r="A18" s="22" t="s">
        <v>16</v>
      </c>
      <c r="B18" s="76" t="s">
        <v>12</v>
      </c>
      <c r="C18" s="252"/>
      <c r="D18" s="123">
        <v>2.9</v>
      </c>
      <c r="E18" s="43">
        <v>2.9</v>
      </c>
    </row>
    <row r="19" spans="1:5" s="3" customFormat="1" ht="33.75" customHeight="1" x14ac:dyDescent="0.25">
      <c r="A19" s="140" t="s">
        <v>17</v>
      </c>
      <c r="B19" s="141" t="s">
        <v>275</v>
      </c>
      <c r="C19" s="252"/>
      <c r="D19" s="123">
        <v>7.3</v>
      </c>
      <c r="E19" s="43">
        <v>6.4</v>
      </c>
    </row>
    <row r="20" spans="1:5" s="3" customFormat="1" ht="30.75" customHeight="1" x14ac:dyDescent="0.25">
      <c r="A20" s="105" t="s">
        <v>18</v>
      </c>
      <c r="B20" s="76" t="s">
        <v>341</v>
      </c>
      <c r="C20" s="252"/>
      <c r="D20" s="123">
        <v>20.7</v>
      </c>
      <c r="E20" s="43">
        <v>18.5</v>
      </c>
    </row>
    <row r="21" spans="1:5" s="3" customFormat="1" ht="30.75" customHeight="1" x14ac:dyDescent="0.25">
      <c r="A21" s="22" t="s">
        <v>19</v>
      </c>
      <c r="B21" s="76" t="s">
        <v>159</v>
      </c>
      <c r="C21" s="252"/>
      <c r="D21" s="123">
        <v>3.4</v>
      </c>
      <c r="E21" s="43">
        <v>3.3</v>
      </c>
    </row>
    <row r="22" spans="1:5" s="3" customFormat="1" ht="30.75" customHeight="1" x14ac:dyDescent="0.25">
      <c r="A22" s="22" t="s">
        <v>20</v>
      </c>
      <c r="B22" s="32" t="s">
        <v>276</v>
      </c>
      <c r="C22" s="252"/>
      <c r="D22" s="123">
        <v>9</v>
      </c>
      <c r="E22" s="43">
        <v>8.9</v>
      </c>
    </row>
    <row r="23" spans="1:5" s="3" customFormat="1" ht="66.75" customHeight="1" x14ac:dyDescent="0.25">
      <c r="A23" s="22" t="s">
        <v>21</v>
      </c>
      <c r="B23" s="32" t="s">
        <v>282</v>
      </c>
      <c r="C23" s="256"/>
      <c r="D23" s="123"/>
      <c r="E23" s="43"/>
    </row>
    <row r="24" spans="1:5" ht="31.5" customHeight="1" x14ac:dyDescent="0.25">
      <c r="A24" s="22" t="s">
        <v>22</v>
      </c>
      <c r="B24" s="32" t="s">
        <v>347</v>
      </c>
      <c r="C24" s="172" t="s">
        <v>57</v>
      </c>
      <c r="D24" s="123">
        <v>979.4</v>
      </c>
      <c r="E24" s="43">
        <v>910</v>
      </c>
    </row>
    <row r="25" spans="1:5" s="12" customFormat="1" ht="24" customHeight="1" x14ac:dyDescent="0.25">
      <c r="A25" s="26"/>
      <c r="B25" s="267" t="s">
        <v>75</v>
      </c>
      <c r="C25" s="268"/>
      <c r="D25" s="45">
        <f>SUM(D13:D24)</f>
        <v>1103.8</v>
      </c>
      <c r="E25" s="45">
        <f>SUM(E13:E24)</f>
        <v>1025</v>
      </c>
    </row>
    <row r="26" spans="1:5" s="12" customFormat="1" ht="24" customHeight="1" x14ac:dyDescent="0.25">
      <c r="A26" s="31" t="s">
        <v>439</v>
      </c>
      <c r="B26" s="245" t="s">
        <v>382</v>
      </c>
      <c r="C26" s="246"/>
      <c r="D26" s="246"/>
      <c r="E26" s="247"/>
    </row>
    <row r="27" spans="1:5" s="12" customFormat="1" ht="43.5" customHeight="1" x14ac:dyDescent="0.25">
      <c r="A27" s="25" t="s">
        <v>440</v>
      </c>
      <c r="B27" s="30" t="s">
        <v>62</v>
      </c>
      <c r="C27" s="139" t="s">
        <v>252</v>
      </c>
      <c r="D27" s="44">
        <v>34.4</v>
      </c>
      <c r="E27" s="7">
        <v>12.5</v>
      </c>
    </row>
    <row r="28" spans="1:5" s="12" customFormat="1" ht="43.5" customHeight="1" x14ac:dyDescent="0.25">
      <c r="A28" s="25" t="s">
        <v>26</v>
      </c>
      <c r="B28" s="30" t="s">
        <v>63</v>
      </c>
      <c r="C28" s="316" t="s">
        <v>384</v>
      </c>
      <c r="D28" s="44">
        <v>418.5</v>
      </c>
      <c r="E28" s="43">
        <v>294</v>
      </c>
    </row>
    <row r="29" spans="1:5" s="12" customFormat="1" ht="24" customHeight="1" x14ac:dyDescent="0.25">
      <c r="A29" s="310" t="s">
        <v>441</v>
      </c>
      <c r="B29" s="104" t="s">
        <v>263</v>
      </c>
      <c r="C29" s="205" t="s">
        <v>115</v>
      </c>
      <c r="D29" s="18">
        <v>170.4</v>
      </c>
      <c r="E29" s="43">
        <v>5</v>
      </c>
    </row>
    <row r="30" spans="1:5" s="12" customFormat="1" ht="36" customHeight="1" x14ac:dyDescent="0.25">
      <c r="A30" s="312" t="s">
        <v>28</v>
      </c>
      <c r="B30" s="311" t="s">
        <v>336</v>
      </c>
      <c r="C30" s="308" t="s">
        <v>126</v>
      </c>
      <c r="D30" s="124">
        <v>3.8</v>
      </c>
      <c r="E30" s="195">
        <v>3.7</v>
      </c>
    </row>
    <row r="31" spans="1:5" s="12" customFormat="1" ht="43.5" customHeight="1" x14ac:dyDescent="0.25">
      <c r="A31" s="25" t="s">
        <v>29</v>
      </c>
      <c r="B31" s="32" t="s">
        <v>253</v>
      </c>
      <c r="C31" s="205" t="s">
        <v>100</v>
      </c>
      <c r="D31" s="18">
        <v>38.700000000000003</v>
      </c>
      <c r="E31" s="7"/>
    </row>
    <row r="32" spans="1:5" s="12" customFormat="1" ht="24" customHeight="1" x14ac:dyDescent="0.25">
      <c r="A32" s="26"/>
      <c r="B32" s="259" t="s">
        <v>77</v>
      </c>
      <c r="C32" s="258"/>
      <c r="D32" s="45">
        <f>SUM(D27:D31)</f>
        <v>665.8</v>
      </c>
      <c r="E32" s="45">
        <f>SUM(E27:E31)</f>
        <v>315.2</v>
      </c>
    </row>
    <row r="33" spans="1:5" ht="24" customHeight="1" x14ac:dyDescent="0.25">
      <c r="A33" s="31" t="s">
        <v>81</v>
      </c>
      <c r="B33" s="245" t="s">
        <v>365</v>
      </c>
      <c r="C33" s="246"/>
      <c r="D33" s="246"/>
      <c r="E33" s="247"/>
    </row>
    <row r="34" spans="1:5" s="12" customFormat="1" ht="33.75" customHeight="1" x14ac:dyDescent="0.25">
      <c r="A34" s="25" t="s">
        <v>37</v>
      </c>
      <c r="B34" s="32" t="s">
        <v>356</v>
      </c>
      <c r="C34" s="205" t="s">
        <v>115</v>
      </c>
      <c r="D34" s="18">
        <v>248.5</v>
      </c>
      <c r="E34" s="43"/>
    </row>
    <row r="35" spans="1:5" ht="24" customHeight="1" x14ac:dyDescent="0.25">
      <c r="A35" s="262" t="s">
        <v>38</v>
      </c>
      <c r="B35" s="33" t="s">
        <v>60</v>
      </c>
      <c r="C35" s="205" t="s">
        <v>115</v>
      </c>
      <c r="D35" s="44">
        <v>588.20000000000005</v>
      </c>
      <c r="E35" s="43"/>
    </row>
    <row r="36" spans="1:5" ht="30.75" customHeight="1" x14ac:dyDescent="0.25">
      <c r="A36" s="264"/>
      <c r="B36" s="240" t="s">
        <v>61</v>
      </c>
      <c r="C36" s="317" t="s">
        <v>110</v>
      </c>
      <c r="D36" s="44"/>
      <c r="E36" s="43"/>
    </row>
    <row r="37" spans="1:5" ht="30" customHeight="1" x14ac:dyDescent="0.25">
      <c r="A37" s="264"/>
      <c r="B37" s="265"/>
      <c r="C37" s="317" t="s">
        <v>2</v>
      </c>
      <c r="D37" s="44"/>
      <c r="E37" s="106"/>
    </row>
    <row r="38" spans="1:5" ht="30" customHeight="1" x14ac:dyDescent="0.25">
      <c r="A38" s="264"/>
      <c r="B38" s="265"/>
      <c r="C38" s="316" t="s">
        <v>9</v>
      </c>
      <c r="D38" s="44"/>
      <c r="E38" s="106"/>
    </row>
    <row r="39" spans="1:5" ht="30" customHeight="1" x14ac:dyDescent="0.25">
      <c r="A39" s="264"/>
      <c r="B39" s="265"/>
      <c r="C39" s="317" t="s">
        <v>126</v>
      </c>
      <c r="D39" s="44"/>
      <c r="E39" s="43"/>
    </row>
    <row r="40" spans="1:5" ht="43.5" customHeight="1" x14ac:dyDescent="0.25">
      <c r="A40" s="264"/>
      <c r="B40" s="265"/>
      <c r="C40" s="317" t="s">
        <v>76</v>
      </c>
      <c r="D40" s="44"/>
      <c r="E40" s="43"/>
    </row>
    <row r="41" spans="1:5" ht="44.25" customHeight="1" x14ac:dyDescent="0.25">
      <c r="A41" s="264"/>
      <c r="B41" s="265"/>
      <c r="C41" s="317" t="s">
        <v>156</v>
      </c>
      <c r="D41" s="44"/>
      <c r="E41" s="43"/>
    </row>
    <row r="42" spans="1:5" ht="44.25" customHeight="1" x14ac:dyDescent="0.25">
      <c r="A42" s="264"/>
      <c r="B42" s="265"/>
      <c r="C42" s="317" t="s">
        <v>127</v>
      </c>
      <c r="D42" s="44"/>
      <c r="E42" s="43"/>
    </row>
    <row r="43" spans="1:5" ht="31.5" customHeight="1" x14ac:dyDescent="0.25">
      <c r="A43" s="264"/>
      <c r="B43" s="265"/>
      <c r="C43" s="317" t="s">
        <v>72</v>
      </c>
      <c r="D43" s="44"/>
      <c r="E43" s="43"/>
    </row>
    <row r="44" spans="1:5" ht="31.5" customHeight="1" x14ac:dyDescent="0.25">
      <c r="A44" s="264"/>
      <c r="B44" s="265"/>
      <c r="C44" s="317" t="s">
        <v>98</v>
      </c>
      <c r="D44" s="44"/>
      <c r="E44" s="43"/>
    </row>
    <row r="45" spans="1:5" ht="36" customHeight="1" x14ac:dyDescent="0.25">
      <c r="A45" s="264"/>
      <c r="B45" s="265"/>
      <c r="C45" s="317" t="s">
        <v>334</v>
      </c>
      <c r="D45" s="44"/>
      <c r="E45" s="43"/>
    </row>
    <row r="46" spans="1:5" ht="34.5" customHeight="1" x14ac:dyDescent="0.25">
      <c r="A46" s="264"/>
      <c r="B46" s="265"/>
      <c r="C46" s="317" t="s">
        <v>73</v>
      </c>
      <c r="D46" s="44"/>
      <c r="E46" s="43"/>
    </row>
    <row r="47" spans="1:5" ht="32.25" customHeight="1" x14ac:dyDescent="0.25">
      <c r="A47" s="264"/>
      <c r="B47" s="265"/>
      <c r="C47" s="317" t="s">
        <v>74</v>
      </c>
      <c r="D47" s="44"/>
      <c r="E47" s="43"/>
    </row>
    <row r="48" spans="1:5" ht="42" customHeight="1" x14ac:dyDescent="0.25">
      <c r="A48" s="264"/>
      <c r="B48" s="265"/>
      <c r="C48" s="317" t="s">
        <v>10</v>
      </c>
      <c r="D48" s="44"/>
      <c r="E48" s="43"/>
    </row>
    <row r="49" spans="1:5" ht="37.5" customHeight="1" x14ac:dyDescent="0.25">
      <c r="A49" s="263"/>
      <c r="B49" s="241"/>
      <c r="C49" s="317" t="s">
        <v>384</v>
      </c>
      <c r="D49" s="44"/>
      <c r="E49" s="43"/>
    </row>
    <row r="50" spans="1:5" ht="24" customHeight="1" x14ac:dyDescent="0.25">
      <c r="A50" s="55"/>
      <c r="B50" s="55" t="s">
        <v>187</v>
      </c>
      <c r="C50" s="36"/>
      <c r="D50" s="45">
        <f>SUM(D35:D49)</f>
        <v>588.20000000000005</v>
      </c>
      <c r="E50" s="45">
        <f>E35+E36+E39+E40+E41+E42+E43+E44+E46+E47+E48+E49+E37+E38+E45</f>
        <v>0</v>
      </c>
    </row>
    <row r="51" spans="1:5" s="12" customFormat="1" ht="33.75" customHeight="1" x14ac:dyDescent="0.25">
      <c r="A51" s="262" t="s">
        <v>442</v>
      </c>
      <c r="B51" s="251" t="s">
        <v>160</v>
      </c>
      <c r="C51" s="171" t="s">
        <v>115</v>
      </c>
      <c r="D51" s="70">
        <v>1988</v>
      </c>
      <c r="E51" s="184"/>
    </row>
    <row r="52" spans="1:5" ht="33.75" customHeight="1" x14ac:dyDescent="0.25">
      <c r="A52" s="264"/>
      <c r="B52" s="252"/>
      <c r="C52" s="315" t="s">
        <v>384</v>
      </c>
      <c r="D52" s="70"/>
      <c r="E52" s="107"/>
    </row>
    <row r="53" spans="1:5" ht="33.75" customHeight="1" x14ac:dyDescent="0.25">
      <c r="A53" s="263"/>
      <c r="B53" s="256"/>
      <c r="C53" s="207" t="s">
        <v>107</v>
      </c>
      <c r="D53" s="70"/>
      <c r="E53" s="43"/>
    </row>
    <row r="54" spans="1:5" ht="24" customHeight="1" x14ac:dyDescent="0.25">
      <c r="A54" s="26"/>
      <c r="B54" s="257" t="s">
        <v>186</v>
      </c>
      <c r="C54" s="258"/>
      <c r="D54" s="45">
        <f>D51+D53+D52</f>
        <v>1988</v>
      </c>
      <c r="E54" s="45">
        <f>E51+E53+E52</f>
        <v>0</v>
      </c>
    </row>
    <row r="55" spans="1:5" ht="93.75" customHeight="1" x14ac:dyDescent="0.25">
      <c r="A55" s="318" t="s">
        <v>40</v>
      </c>
      <c r="B55" s="309" t="s">
        <v>348</v>
      </c>
      <c r="C55" s="197" t="s">
        <v>115</v>
      </c>
      <c r="D55" s="110">
        <v>1</v>
      </c>
      <c r="E55" s="110"/>
    </row>
    <row r="56" spans="1:5" ht="39.75" customHeight="1" x14ac:dyDescent="0.25">
      <c r="A56" s="262" t="s">
        <v>41</v>
      </c>
      <c r="B56" s="240" t="s">
        <v>213</v>
      </c>
      <c r="C56" s="16" t="s">
        <v>115</v>
      </c>
      <c r="D56" s="44">
        <v>48.1</v>
      </c>
      <c r="E56" s="43">
        <v>4.7</v>
      </c>
    </row>
    <row r="57" spans="1:5" ht="49.5" customHeight="1" x14ac:dyDescent="0.25">
      <c r="A57" s="263"/>
      <c r="B57" s="241"/>
      <c r="C57" s="207" t="s">
        <v>107</v>
      </c>
      <c r="D57" s="178">
        <v>70.2</v>
      </c>
      <c r="E57" s="151">
        <v>28.4</v>
      </c>
    </row>
    <row r="58" spans="1:5" s="12" customFormat="1" ht="36" customHeight="1" x14ac:dyDescent="0.25">
      <c r="A58" s="319" t="s">
        <v>42</v>
      </c>
      <c r="B58" s="260" t="s">
        <v>272</v>
      </c>
      <c r="C58" s="16" t="s">
        <v>115</v>
      </c>
      <c r="D58" s="44"/>
      <c r="E58" s="43"/>
    </row>
    <row r="59" spans="1:5" s="12" customFormat="1" ht="35.450000000000003" customHeight="1" x14ac:dyDescent="0.25">
      <c r="A59" s="320"/>
      <c r="B59" s="261"/>
      <c r="C59" s="207" t="s">
        <v>107</v>
      </c>
      <c r="D59" s="18">
        <v>100.6</v>
      </c>
      <c r="E59" s="7"/>
    </row>
    <row r="60" spans="1:5" s="12" customFormat="1" ht="34.15" customHeight="1" x14ac:dyDescent="0.25">
      <c r="A60" s="187" t="s">
        <v>43</v>
      </c>
      <c r="B60" s="33" t="s">
        <v>254</v>
      </c>
      <c r="C60" s="171" t="s">
        <v>115</v>
      </c>
      <c r="D60" s="44">
        <v>2</v>
      </c>
      <c r="E60" s="43">
        <v>2</v>
      </c>
    </row>
    <row r="61" spans="1:5" s="12" customFormat="1" ht="32.450000000000003" customHeight="1" x14ac:dyDescent="0.25">
      <c r="A61" s="101" t="s">
        <v>44</v>
      </c>
      <c r="B61" s="154" t="s">
        <v>265</v>
      </c>
      <c r="C61" s="139" t="s">
        <v>107</v>
      </c>
      <c r="D61" s="44"/>
      <c r="E61" s="43"/>
    </row>
    <row r="62" spans="1:5" s="12" customFormat="1" ht="35.25" customHeight="1" x14ac:dyDescent="0.25">
      <c r="A62" s="187" t="s">
        <v>93</v>
      </c>
      <c r="B62" s="185" t="s">
        <v>298</v>
      </c>
      <c r="C62" s="139" t="s">
        <v>107</v>
      </c>
      <c r="D62" s="110"/>
      <c r="E62" s="109"/>
    </row>
    <row r="63" spans="1:5" s="12" customFormat="1" ht="35.25" customHeight="1" x14ac:dyDescent="0.25">
      <c r="A63" s="101" t="s">
        <v>328</v>
      </c>
      <c r="B63" s="186" t="s">
        <v>299</v>
      </c>
      <c r="C63" s="184" t="s">
        <v>115</v>
      </c>
      <c r="D63" s="44"/>
      <c r="E63" s="43"/>
    </row>
    <row r="64" spans="1:5" s="12" customFormat="1" ht="36" customHeight="1" x14ac:dyDescent="0.25">
      <c r="A64" s="101" t="s">
        <v>397</v>
      </c>
      <c r="B64" s="186" t="s">
        <v>355</v>
      </c>
      <c r="C64" s="184" t="s">
        <v>115</v>
      </c>
      <c r="D64" s="44">
        <v>74.3</v>
      </c>
      <c r="E64" s="43">
        <v>2.1</v>
      </c>
    </row>
    <row r="65" spans="1:5" s="12" customFormat="1" ht="36" customHeight="1" x14ac:dyDescent="0.25">
      <c r="A65" s="262" t="s">
        <v>398</v>
      </c>
      <c r="B65" s="260" t="s">
        <v>302</v>
      </c>
      <c r="C65" s="321" t="s">
        <v>107</v>
      </c>
      <c r="D65" s="44">
        <v>109</v>
      </c>
      <c r="E65" s="43"/>
    </row>
    <row r="66" spans="1:5" s="12" customFormat="1" ht="36" customHeight="1" x14ac:dyDescent="0.25">
      <c r="A66" s="263"/>
      <c r="B66" s="261"/>
      <c r="C66" s="321" t="s">
        <v>384</v>
      </c>
      <c r="D66" s="44"/>
      <c r="E66" s="43"/>
    </row>
    <row r="67" spans="1:5" s="12" customFormat="1" ht="24" customHeight="1" x14ac:dyDescent="0.25">
      <c r="A67" s="101" t="s">
        <v>399</v>
      </c>
      <c r="B67" s="186" t="s">
        <v>303</v>
      </c>
      <c r="C67" s="184" t="s">
        <v>115</v>
      </c>
      <c r="D67" s="44">
        <v>2.2000000000000002</v>
      </c>
      <c r="E67" s="43">
        <v>2.1</v>
      </c>
    </row>
    <row r="68" spans="1:5" s="12" customFormat="1" ht="62.25" customHeight="1" x14ac:dyDescent="0.25">
      <c r="A68" s="101" t="s">
        <v>400</v>
      </c>
      <c r="B68" s="191" t="s">
        <v>357</v>
      </c>
      <c r="C68" s="171" t="s">
        <v>115</v>
      </c>
      <c r="D68" s="44">
        <v>11.3</v>
      </c>
      <c r="E68" s="44">
        <v>0.2</v>
      </c>
    </row>
    <row r="69" spans="1:5" s="12" customFormat="1" ht="79.5" customHeight="1" x14ac:dyDescent="0.25">
      <c r="A69" s="309" t="s">
        <v>401</v>
      </c>
      <c r="B69" s="189" t="s">
        <v>332</v>
      </c>
      <c r="C69" s="16" t="s">
        <v>115</v>
      </c>
      <c r="D69" s="44">
        <v>0.1</v>
      </c>
      <c r="E69" s="43"/>
    </row>
    <row r="70" spans="1:5" s="12" customFormat="1" ht="33.75" customHeight="1" x14ac:dyDescent="0.25">
      <c r="A70" s="309" t="s">
        <v>402</v>
      </c>
      <c r="B70" s="185" t="s">
        <v>351</v>
      </c>
      <c r="C70" s="179" t="s">
        <v>384</v>
      </c>
      <c r="D70" s="110">
        <v>25</v>
      </c>
      <c r="E70" s="323">
        <v>23.7</v>
      </c>
    </row>
    <row r="71" spans="1:5" s="12" customFormat="1" ht="65.25" customHeight="1" x14ac:dyDescent="0.25">
      <c r="A71" s="101" t="s">
        <v>403</v>
      </c>
      <c r="B71" s="30" t="s">
        <v>342</v>
      </c>
      <c r="C71" s="240" t="s">
        <v>108</v>
      </c>
      <c r="D71" s="19">
        <v>80.03</v>
      </c>
      <c r="E71" s="16"/>
    </row>
    <row r="72" spans="1:5" ht="69" customHeight="1" x14ac:dyDescent="0.25">
      <c r="A72" s="322" t="s">
        <v>404</v>
      </c>
      <c r="B72" s="30" t="s">
        <v>279</v>
      </c>
      <c r="C72" s="241"/>
      <c r="D72" s="19">
        <v>264.60000000000002</v>
      </c>
      <c r="E72" s="152"/>
    </row>
    <row r="73" spans="1:5" ht="39" customHeight="1" x14ac:dyDescent="0.25">
      <c r="A73" s="101" t="s">
        <v>405</v>
      </c>
      <c r="B73" s="32" t="s">
        <v>343</v>
      </c>
      <c r="C73" s="171" t="s">
        <v>115</v>
      </c>
      <c r="D73" s="18">
        <v>20.8</v>
      </c>
      <c r="E73" s="7"/>
    </row>
    <row r="74" spans="1:5" ht="39" customHeight="1" x14ac:dyDescent="0.25">
      <c r="A74" s="101" t="s">
        <v>406</v>
      </c>
      <c r="B74" s="76" t="s">
        <v>59</v>
      </c>
      <c r="C74" s="171" t="s">
        <v>115</v>
      </c>
      <c r="D74" s="18">
        <v>24.2</v>
      </c>
      <c r="E74" s="7">
        <v>23.3</v>
      </c>
    </row>
    <row r="75" spans="1:5" ht="24" customHeight="1" x14ac:dyDescent="0.25">
      <c r="A75" s="26"/>
      <c r="B75" s="259" t="s">
        <v>75</v>
      </c>
      <c r="C75" s="258"/>
      <c r="D75" s="45">
        <f>SUM(D55:D74)+D54+D50+D34</f>
        <v>3658.13</v>
      </c>
      <c r="E75" s="45">
        <f>SUM(E55:E74)+E54+E50+E34</f>
        <v>86.5</v>
      </c>
    </row>
    <row r="76" spans="1:5" s="12" customFormat="1" ht="24" customHeight="1" x14ac:dyDescent="0.25">
      <c r="A76" s="31" t="s">
        <v>437</v>
      </c>
      <c r="B76" s="245" t="s">
        <v>438</v>
      </c>
      <c r="C76" s="246"/>
      <c r="D76" s="246"/>
      <c r="E76" s="247"/>
    </row>
    <row r="77" spans="1:5" ht="24" customHeight="1" x14ac:dyDescent="0.25">
      <c r="A77" s="25" t="s">
        <v>45</v>
      </c>
      <c r="B77" s="32" t="s">
        <v>114</v>
      </c>
      <c r="C77" s="251" t="s">
        <v>115</v>
      </c>
      <c r="D77" s="44">
        <v>182.7</v>
      </c>
      <c r="E77" s="43">
        <v>174</v>
      </c>
    </row>
    <row r="78" spans="1:5" ht="33.75" customHeight="1" x14ac:dyDescent="0.25">
      <c r="A78" s="25" t="s">
        <v>46</v>
      </c>
      <c r="B78" s="32" t="s">
        <v>349</v>
      </c>
      <c r="C78" s="252"/>
      <c r="D78" s="18">
        <v>3.5</v>
      </c>
      <c r="E78" s="7"/>
    </row>
    <row r="79" spans="1:5" ht="51" customHeight="1" x14ac:dyDescent="0.25">
      <c r="A79" s="25" t="s">
        <v>47</v>
      </c>
      <c r="B79" s="32" t="s">
        <v>306</v>
      </c>
      <c r="C79" s="252"/>
      <c r="D79" s="44">
        <v>144</v>
      </c>
      <c r="E79" s="43"/>
    </row>
    <row r="80" spans="1:5" ht="24" customHeight="1" x14ac:dyDescent="0.25">
      <c r="A80" s="25" t="s">
        <v>48</v>
      </c>
      <c r="B80" s="32" t="s">
        <v>58</v>
      </c>
      <c r="C80" s="256"/>
      <c r="D80" s="44">
        <v>51</v>
      </c>
      <c r="E80" s="43"/>
    </row>
    <row r="81" spans="1:5" ht="24" customHeight="1" x14ac:dyDescent="0.25">
      <c r="A81" s="26"/>
      <c r="B81" s="257" t="s">
        <v>77</v>
      </c>
      <c r="C81" s="258"/>
      <c r="D81" s="56">
        <f>SUM(D77:D80)</f>
        <v>381.2</v>
      </c>
      <c r="E81" s="56">
        <f>SUM(E77:E80)</f>
        <v>174</v>
      </c>
    </row>
    <row r="82" spans="1:5" s="12" customFormat="1" ht="24" customHeight="1" x14ac:dyDescent="0.25">
      <c r="A82" s="31" t="s">
        <v>83</v>
      </c>
      <c r="B82" s="231" t="s">
        <v>378</v>
      </c>
      <c r="C82" s="232"/>
      <c r="D82" s="232"/>
      <c r="E82" s="233"/>
    </row>
    <row r="83" spans="1:5" s="12" customFormat="1" ht="33" customHeight="1" x14ac:dyDescent="0.25">
      <c r="A83" s="25" t="s">
        <v>49</v>
      </c>
      <c r="B83" s="32" t="s">
        <v>233</v>
      </c>
      <c r="C83" s="313" t="s">
        <v>115</v>
      </c>
      <c r="D83" s="44">
        <v>16.100000000000001</v>
      </c>
      <c r="E83" s="43"/>
    </row>
    <row r="84" spans="1:5" s="12" customFormat="1" ht="45" customHeight="1" x14ac:dyDescent="0.25">
      <c r="A84" s="25" t="s">
        <v>67</v>
      </c>
      <c r="B84" s="76" t="s">
        <v>277</v>
      </c>
      <c r="C84" s="16" t="s">
        <v>115</v>
      </c>
      <c r="D84" s="44">
        <v>1284.0999999999999</v>
      </c>
      <c r="E84" s="43"/>
    </row>
    <row r="85" spans="1:5" s="12" customFormat="1" ht="45" customHeight="1" x14ac:dyDescent="0.25">
      <c r="A85" s="314" t="s">
        <v>68</v>
      </c>
      <c r="B85" s="156" t="s">
        <v>433</v>
      </c>
      <c r="C85" s="313" t="s">
        <v>115</v>
      </c>
      <c r="D85" s="44">
        <v>0.4</v>
      </c>
      <c r="E85" s="43"/>
    </row>
    <row r="86" spans="1:5" s="12" customFormat="1" ht="45" customHeight="1" x14ac:dyDescent="0.25">
      <c r="A86" s="314" t="s">
        <v>424</v>
      </c>
      <c r="B86" s="156" t="s">
        <v>434</v>
      </c>
      <c r="C86" s="16" t="s">
        <v>115</v>
      </c>
      <c r="D86" s="44">
        <v>43.9</v>
      </c>
      <c r="E86" s="43">
        <v>43</v>
      </c>
    </row>
    <row r="87" spans="1:5" ht="24" customHeight="1" x14ac:dyDescent="0.25">
      <c r="A87" s="26"/>
      <c r="B87" s="257" t="s">
        <v>77</v>
      </c>
      <c r="C87" s="258"/>
      <c r="D87" s="56">
        <f>SUM(D83:D86)</f>
        <v>1344.5</v>
      </c>
      <c r="E87" s="56">
        <f>SUM(E83:E86)</f>
        <v>43</v>
      </c>
    </row>
    <row r="88" spans="1:5" s="12" customFormat="1" ht="24" customHeight="1" x14ac:dyDescent="0.25">
      <c r="A88" s="255" t="s">
        <v>91</v>
      </c>
      <c r="B88" s="255"/>
      <c r="C88" s="57"/>
      <c r="D88" s="46">
        <f>D87+D81+D75+D32+D25</f>
        <v>7153.43</v>
      </c>
      <c r="E88" s="46">
        <f>E87+E81+E75+E32+E25</f>
        <v>1643.7</v>
      </c>
    </row>
    <row r="89" spans="1:5" ht="15.75" customHeight="1" x14ac:dyDescent="0.25">
      <c r="C89" s="3"/>
      <c r="D89" s="54"/>
      <c r="E89" s="50"/>
    </row>
    <row r="90" spans="1:5" x14ac:dyDescent="0.25">
      <c r="A90" s="125"/>
      <c r="B90" s="125"/>
      <c r="C90" s="125"/>
      <c r="D90" s="133"/>
      <c r="E90" s="51"/>
    </row>
    <row r="91" spans="1:5" x14ac:dyDescent="0.25">
      <c r="D91" s="54"/>
    </row>
  </sheetData>
  <mergeCells count="29">
    <mergeCell ref="B75:C75"/>
    <mergeCell ref="B26:E26"/>
    <mergeCell ref="B32:C32"/>
    <mergeCell ref="A58:A59"/>
    <mergeCell ref="B58:B59"/>
    <mergeCell ref="A65:A66"/>
    <mergeCell ref="B65:B66"/>
    <mergeCell ref="C71:C72"/>
    <mergeCell ref="A35:A49"/>
    <mergeCell ref="D3:F3"/>
    <mergeCell ref="B36:B49"/>
    <mergeCell ref="B7:E7"/>
    <mergeCell ref="B8:E8"/>
    <mergeCell ref="B12:E12"/>
    <mergeCell ref="B25:C25"/>
    <mergeCell ref="C13:C23"/>
    <mergeCell ref="B51:B53"/>
    <mergeCell ref="A51:A53"/>
    <mergeCell ref="B56:B57"/>
    <mergeCell ref="A56:A57"/>
    <mergeCell ref="B76:E76"/>
    <mergeCell ref="B81:C81"/>
    <mergeCell ref="A88:B88"/>
    <mergeCell ref="B87:C87"/>
    <mergeCell ref="D1:E1"/>
    <mergeCell ref="C77:C80"/>
    <mergeCell ref="B54:C54"/>
    <mergeCell ref="B33:E33"/>
    <mergeCell ref="B82:E82"/>
  </mergeCells>
  <phoneticPr fontId="9" type="noConversion"/>
  <pageMargins left="0" right="0" top="0" bottom="0" header="0" footer="0"/>
  <pageSetup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E60"/>
  <sheetViews>
    <sheetView showZeros="0" workbookViewId="0">
      <selection activeCell="C14" sqref="C14:C19"/>
    </sheetView>
  </sheetViews>
  <sheetFormatPr defaultColWidth="9.140625" defaultRowHeight="29.25" customHeight="1" x14ac:dyDescent="0.25"/>
  <cols>
    <col min="1" max="1" width="5.42578125" style="1" customWidth="1"/>
    <col min="2" max="2" width="49.7109375" style="1" customWidth="1"/>
    <col min="3" max="3" width="16.7109375" style="2" customWidth="1"/>
    <col min="4" max="4" width="16.7109375" style="1" customWidth="1"/>
    <col min="5" max="16384" width="9.140625" style="1"/>
  </cols>
  <sheetData>
    <row r="1" spans="1:5" ht="24" customHeight="1" x14ac:dyDescent="0.25">
      <c r="C1" s="248" t="s">
        <v>78</v>
      </c>
      <c r="D1" s="248"/>
    </row>
    <row r="2" spans="1:5" ht="19.5" customHeight="1" x14ac:dyDescent="0.25">
      <c r="C2" s="248" t="s">
        <v>134</v>
      </c>
      <c r="D2" s="248"/>
      <c r="E2" s="248"/>
    </row>
    <row r="3" spans="1:5" ht="20.25" customHeight="1" x14ac:dyDescent="0.25">
      <c r="C3" s="248" t="s">
        <v>361</v>
      </c>
      <c r="D3" s="248"/>
      <c r="E3" s="248"/>
    </row>
    <row r="4" spans="1:5" ht="27.75" hidden="1" customHeight="1" x14ac:dyDescent="0.25">
      <c r="C4" s="208"/>
      <c r="D4" s="208"/>
      <c r="E4" s="208"/>
    </row>
    <row r="5" spans="1:5" ht="20.25" hidden="1" customHeight="1" x14ac:dyDescent="0.25">
      <c r="C5" s="208"/>
      <c r="D5" s="208"/>
      <c r="E5" s="208"/>
    </row>
    <row r="6" spans="1:5" ht="16.5" customHeight="1" x14ac:dyDescent="0.25"/>
    <row r="7" spans="1:5" ht="20.25" customHeight="1" x14ac:dyDescent="0.25">
      <c r="B7" s="12" t="s">
        <v>363</v>
      </c>
      <c r="D7" s="12"/>
    </row>
    <row r="8" spans="1:5" ht="21.75" customHeight="1" x14ac:dyDescent="0.25">
      <c r="A8" s="209" t="s">
        <v>66</v>
      </c>
      <c r="B8" s="209"/>
      <c r="C8" s="209"/>
      <c r="D8" s="209"/>
    </row>
    <row r="9" spans="1:5" ht="12.75" customHeight="1" x14ac:dyDescent="0.25">
      <c r="A9" s="10"/>
      <c r="B9" s="10"/>
      <c r="C9" s="10"/>
      <c r="D9" s="10"/>
    </row>
    <row r="10" spans="1:5" ht="16.5" customHeight="1" x14ac:dyDescent="0.25">
      <c r="D10" s="173" t="s">
        <v>297</v>
      </c>
    </row>
    <row r="11" spans="1:5" ht="19.5" customHeight="1" x14ac:dyDescent="0.25">
      <c r="A11" s="270" t="s">
        <v>238</v>
      </c>
      <c r="B11" s="221" t="s">
        <v>97</v>
      </c>
      <c r="C11" s="251" t="s">
        <v>75</v>
      </c>
      <c r="D11" s="240" t="s">
        <v>274</v>
      </c>
    </row>
    <row r="12" spans="1:5" ht="23.25" customHeight="1" x14ac:dyDescent="0.25">
      <c r="A12" s="271"/>
      <c r="B12" s="222"/>
      <c r="C12" s="252"/>
      <c r="D12" s="265"/>
    </row>
    <row r="13" spans="1:5" ht="24" customHeight="1" x14ac:dyDescent="0.25">
      <c r="A13" s="100" t="s">
        <v>79</v>
      </c>
      <c r="B13" s="245" t="s">
        <v>364</v>
      </c>
      <c r="C13" s="246"/>
      <c r="D13" s="247"/>
    </row>
    <row r="14" spans="1:5" ht="24" customHeight="1" x14ac:dyDescent="0.25">
      <c r="A14" s="101" t="s">
        <v>70</v>
      </c>
      <c r="B14" s="32" t="s">
        <v>110</v>
      </c>
      <c r="C14" s="44">
        <v>100.5</v>
      </c>
      <c r="D14" s="43"/>
    </row>
    <row r="15" spans="1:5" ht="24" customHeight="1" x14ac:dyDescent="0.25">
      <c r="A15" s="101" t="s">
        <v>13</v>
      </c>
      <c r="B15" s="32" t="s">
        <v>2</v>
      </c>
      <c r="C15" s="44">
        <v>97.5</v>
      </c>
      <c r="D15" s="43"/>
    </row>
    <row r="16" spans="1:5" ht="24" customHeight="1" x14ac:dyDescent="0.25">
      <c r="A16" s="101" t="s">
        <v>14</v>
      </c>
      <c r="B16" s="32" t="s">
        <v>9</v>
      </c>
      <c r="C16" s="44">
        <v>30</v>
      </c>
      <c r="D16" s="43"/>
    </row>
    <row r="17" spans="1:4" ht="33.75" customHeight="1" x14ac:dyDescent="0.25">
      <c r="A17" s="101" t="s">
        <v>71</v>
      </c>
      <c r="B17" s="32" t="s">
        <v>126</v>
      </c>
      <c r="C17" s="44">
        <v>30.4</v>
      </c>
      <c r="D17" s="43"/>
    </row>
    <row r="18" spans="1:4" ht="33.75" customHeight="1" x14ac:dyDescent="0.25">
      <c r="A18" s="101" t="s">
        <v>15</v>
      </c>
      <c r="B18" s="32" t="s">
        <v>76</v>
      </c>
      <c r="C18" s="44">
        <v>51</v>
      </c>
      <c r="D18" s="43"/>
    </row>
    <row r="19" spans="1:4" ht="33.75" customHeight="1" x14ac:dyDescent="0.25">
      <c r="A19" s="101" t="s">
        <v>16</v>
      </c>
      <c r="B19" s="32" t="s">
        <v>157</v>
      </c>
      <c r="C19" s="44">
        <v>76.5</v>
      </c>
      <c r="D19" s="43"/>
    </row>
    <row r="20" spans="1:4" ht="24" customHeight="1" x14ac:dyDescent="0.25">
      <c r="A20" s="101" t="s">
        <v>17</v>
      </c>
      <c r="B20" s="32" t="s">
        <v>127</v>
      </c>
      <c r="C20" s="44">
        <v>6</v>
      </c>
      <c r="D20" s="43"/>
    </row>
    <row r="21" spans="1:4" ht="24" customHeight="1" x14ac:dyDescent="0.25">
      <c r="A21" s="101" t="s">
        <v>18</v>
      </c>
      <c r="B21" s="32" t="s">
        <v>72</v>
      </c>
      <c r="C21" s="44">
        <v>2.9</v>
      </c>
      <c r="D21" s="43"/>
    </row>
    <row r="22" spans="1:4" ht="33.75" customHeight="1" x14ac:dyDescent="0.25">
      <c r="A22" s="101" t="s">
        <v>19</v>
      </c>
      <c r="B22" s="32" t="s">
        <v>98</v>
      </c>
      <c r="C22" s="44">
        <v>22.2</v>
      </c>
      <c r="D22" s="43"/>
    </row>
    <row r="23" spans="1:4" ht="24" customHeight="1" x14ac:dyDescent="0.25">
      <c r="A23" s="101" t="s">
        <v>20</v>
      </c>
      <c r="B23" s="9" t="s">
        <v>334</v>
      </c>
      <c r="C23" s="44">
        <v>19.399999999999999</v>
      </c>
      <c r="D23" s="43"/>
    </row>
    <row r="24" spans="1:4" ht="24" customHeight="1" x14ac:dyDescent="0.25">
      <c r="A24" s="101" t="s">
        <v>21</v>
      </c>
      <c r="B24" s="32" t="s">
        <v>73</v>
      </c>
      <c r="C24" s="44">
        <v>29</v>
      </c>
      <c r="D24" s="43"/>
    </row>
    <row r="25" spans="1:4" ht="24" customHeight="1" x14ac:dyDescent="0.25">
      <c r="A25" s="101" t="s">
        <v>22</v>
      </c>
      <c r="B25" s="32" t="s">
        <v>74</v>
      </c>
      <c r="C25" s="44">
        <v>23.4</v>
      </c>
      <c r="D25" s="43"/>
    </row>
    <row r="26" spans="1:4" ht="33.75" customHeight="1" x14ac:dyDescent="0.25">
      <c r="A26" s="101" t="s">
        <v>23</v>
      </c>
      <c r="B26" s="32" t="s">
        <v>10</v>
      </c>
      <c r="C26" s="44">
        <v>5.5</v>
      </c>
      <c r="D26" s="43"/>
    </row>
    <row r="27" spans="1:4" ht="24" customHeight="1" x14ac:dyDescent="0.25">
      <c r="A27" s="101" t="s">
        <v>111</v>
      </c>
      <c r="B27" s="32" t="s">
        <v>261</v>
      </c>
      <c r="C27" s="44">
        <v>0.5</v>
      </c>
      <c r="D27" s="43"/>
    </row>
    <row r="28" spans="1:4" ht="33.75" customHeight="1" x14ac:dyDescent="0.25">
      <c r="A28" s="101" t="s">
        <v>24</v>
      </c>
      <c r="B28" s="32" t="s">
        <v>384</v>
      </c>
      <c r="C28" s="44">
        <v>6</v>
      </c>
      <c r="D28" s="43"/>
    </row>
    <row r="29" spans="1:4" ht="24" customHeight="1" x14ac:dyDescent="0.25">
      <c r="A29" s="101" t="s">
        <v>112</v>
      </c>
      <c r="B29" s="32" t="s">
        <v>99</v>
      </c>
      <c r="C29" s="44">
        <v>87</v>
      </c>
      <c r="D29" s="43">
        <v>60</v>
      </c>
    </row>
    <row r="30" spans="1:4" ht="24" customHeight="1" x14ac:dyDescent="0.25">
      <c r="A30" s="101" t="s">
        <v>168</v>
      </c>
      <c r="B30" s="32" t="s">
        <v>330</v>
      </c>
      <c r="C30" s="193">
        <v>105</v>
      </c>
      <c r="D30" s="43">
        <v>27</v>
      </c>
    </row>
    <row r="31" spans="1:4" ht="33.75" customHeight="1" x14ac:dyDescent="0.25">
      <c r="A31" s="101" t="s">
        <v>366</v>
      </c>
      <c r="B31" s="32" t="s">
        <v>100</v>
      </c>
      <c r="C31" s="44">
        <v>2</v>
      </c>
      <c r="D31" s="43"/>
    </row>
    <row r="32" spans="1:4" ht="24" customHeight="1" x14ac:dyDescent="0.25">
      <c r="A32" s="101" t="s">
        <v>367</v>
      </c>
      <c r="B32" s="32" t="s">
        <v>101</v>
      </c>
      <c r="C32" s="44">
        <v>17.5</v>
      </c>
      <c r="D32" s="43"/>
    </row>
    <row r="33" spans="1:4" ht="24" customHeight="1" x14ac:dyDescent="0.25">
      <c r="A33" s="101" t="s">
        <v>368</v>
      </c>
      <c r="B33" s="58" t="s">
        <v>102</v>
      </c>
      <c r="C33" s="44">
        <v>0.6</v>
      </c>
      <c r="D33" s="43"/>
    </row>
    <row r="34" spans="1:4" ht="24" customHeight="1" x14ac:dyDescent="0.25">
      <c r="A34" s="101" t="s">
        <v>369</v>
      </c>
      <c r="B34" s="58" t="s">
        <v>103</v>
      </c>
      <c r="C34" s="44">
        <v>6.5</v>
      </c>
      <c r="D34" s="43"/>
    </row>
    <row r="35" spans="1:4" ht="24" customHeight="1" x14ac:dyDescent="0.25">
      <c r="A35" s="101" t="s">
        <v>370</v>
      </c>
      <c r="B35" s="58" t="s">
        <v>104</v>
      </c>
      <c r="C35" s="44">
        <v>1.7</v>
      </c>
      <c r="D35" s="43"/>
    </row>
    <row r="36" spans="1:4" ht="24" customHeight="1" x14ac:dyDescent="0.25">
      <c r="A36" s="101" t="s">
        <v>371</v>
      </c>
      <c r="B36" s="58" t="s">
        <v>105</v>
      </c>
      <c r="C36" s="44">
        <v>21</v>
      </c>
      <c r="D36" s="43"/>
    </row>
    <row r="37" spans="1:4" ht="24" customHeight="1" x14ac:dyDescent="0.25">
      <c r="A37" s="101" t="s">
        <v>372</v>
      </c>
      <c r="B37" s="58" t="s">
        <v>106</v>
      </c>
      <c r="C37" s="44">
        <v>0.7</v>
      </c>
      <c r="D37" s="43"/>
    </row>
    <row r="38" spans="1:4" s="12" customFormat="1" ht="24" customHeight="1" x14ac:dyDescent="0.25">
      <c r="A38" s="26"/>
      <c r="B38" s="37" t="s">
        <v>75</v>
      </c>
      <c r="C38" s="45">
        <f>SUM(C14:C37)</f>
        <v>742.80000000000007</v>
      </c>
      <c r="D38" s="45">
        <f>SUM(D14:D37)</f>
        <v>87</v>
      </c>
    </row>
    <row r="39" spans="1:4" ht="24" customHeight="1" x14ac:dyDescent="0.25">
      <c r="A39" s="100" t="s">
        <v>80</v>
      </c>
      <c r="B39" s="245" t="s">
        <v>365</v>
      </c>
      <c r="C39" s="246"/>
      <c r="D39" s="247"/>
    </row>
    <row r="40" spans="1:4" ht="24" customHeight="1" x14ac:dyDescent="0.25">
      <c r="A40" s="101" t="s">
        <v>25</v>
      </c>
      <c r="B40" s="32" t="s">
        <v>107</v>
      </c>
      <c r="C40" s="44">
        <v>170</v>
      </c>
      <c r="D40" s="43">
        <v>155</v>
      </c>
    </row>
    <row r="41" spans="1:4" ht="33.75" customHeight="1" x14ac:dyDescent="0.25">
      <c r="A41" s="101" t="s">
        <v>26</v>
      </c>
      <c r="B41" s="32" t="s">
        <v>384</v>
      </c>
      <c r="C41" s="44">
        <v>27</v>
      </c>
      <c r="D41" s="43"/>
    </row>
    <row r="42" spans="1:4" ht="33.75" customHeight="1" x14ac:dyDescent="0.25">
      <c r="A42" s="101" t="s">
        <v>27</v>
      </c>
      <c r="B42" s="32" t="s">
        <v>108</v>
      </c>
      <c r="C42" s="44">
        <v>7.8</v>
      </c>
      <c r="D42" s="43">
        <v>4</v>
      </c>
    </row>
    <row r="43" spans="1:4" ht="24" customHeight="1" x14ac:dyDescent="0.25">
      <c r="A43" s="101" t="s">
        <v>28</v>
      </c>
      <c r="B43" s="29" t="s">
        <v>117</v>
      </c>
      <c r="C43" s="44">
        <v>50</v>
      </c>
      <c r="D43" s="43"/>
    </row>
    <row r="44" spans="1:4" ht="24" customHeight="1" x14ac:dyDescent="0.25">
      <c r="A44" s="101" t="s">
        <v>29</v>
      </c>
      <c r="B44" s="29" t="s">
        <v>166</v>
      </c>
      <c r="C44" s="44">
        <v>1.5</v>
      </c>
      <c r="D44" s="43"/>
    </row>
    <row r="45" spans="1:4" ht="24" customHeight="1" x14ac:dyDescent="0.25">
      <c r="A45" s="101" t="s">
        <v>30</v>
      </c>
      <c r="B45" s="29" t="s">
        <v>118</v>
      </c>
      <c r="C45" s="44">
        <v>1.4</v>
      </c>
      <c r="D45" s="43"/>
    </row>
    <row r="46" spans="1:4" ht="24" customHeight="1" x14ac:dyDescent="0.25">
      <c r="A46" s="101" t="s">
        <v>31</v>
      </c>
      <c r="B46" s="29" t="s">
        <v>121</v>
      </c>
      <c r="C46" s="44">
        <v>1</v>
      </c>
      <c r="D46" s="43"/>
    </row>
    <row r="47" spans="1:4" ht="24" customHeight="1" x14ac:dyDescent="0.25">
      <c r="A47" s="101" t="s">
        <v>32</v>
      </c>
      <c r="B47" s="29" t="s">
        <v>123</v>
      </c>
      <c r="C47" s="44">
        <v>1.4</v>
      </c>
      <c r="D47" s="43"/>
    </row>
    <row r="48" spans="1:4" ht="24" customHeight="1" x14ac:dyDescent="0.25">
      <c r="A48" s="101" t="s">
        <v>33</v>
      </c>
      <c r="B48" s="29" t="s">
        <v>125</v>
      </c>
      <c r="C48" s="44">
        <v>0.8</v>
      </c>
      <c r="D48" s="43"/>
    </row>
    <row r="49" spans="1:4" ht="24" customHeight="1" x14ac:dyDescent="0.25">
      <c r="A49" s="101" t="s">
        <v>34</v>
      </c>
      <c r="B49" s="29" t="s">
        <v>167</v>
      </c>
      <c r="C49" s="44">
        <v>4</v>
      </c>
      <c r="D49" s="43"/>
    </row>
    <row r="50" spans="1:4" ht="24" customHeight="1" x14ac:dyDescent="0.25">
      <c r="A50" s="7" t="s">
        <v>35</v>
      </c>
      <c r="B50" s="29" t="s">
        <v>129</v>
      </c>
      <c r="C50" s="44">
        <v>11</v>
      </c>
      <c r="D50" s="43"/>
    </row>
    <row r="51" spans="1:4" s="12" customFormat="1" ht="24" customHeight="1" x14ac:dyDescent="0.25">
      <c r="A51" s="26"/>
      <c r="B51" s="37" t="s">
        <v>75</v>
      </c>
      <c r="C51" s="45">
        <f>SUM(C40:C50)</f>
        <v>275.89999999999998</v>
      </c>
      <c r="D51" s="45">
        <f>SUM(D40:D50)</f>
        <v>159</v>
      </c>
    </row>
    <row r="52" spans="1:4" s="72" customFormat="1" ht="24" customHeight="1" x14ac:dyDescent="0.25">
      <c r="A52" s="122" t="s">
        <v>376</v>
      </c>
      <c r="B52" s="269" t="s">
        <v>378</v>
      </c>
      <c r="C52" s="269"/>
      <c r="D52" s="269"/>
    </row>
    <row r="53" spans="1:4" s="12" customFormat="1" ht="24" customHeight="1" x14ac:dyDescent="0.25">
      <c r="A53" s="140" t="s">
        <v>377</v>
      </c>
      <c r="B53" s="32" t="s">
        <v>115</v>
      </c>
      <c r="C53" s="44">
        <v>16.3</v>
      </c>
      <c r="D53" s="110"/>
    </row>
    <row r="54" spans="1:4" s="12" customFormat="1" ht="24" customHeight="1" x14ac:dyDescent="0.25">
      <c r="A54" s="204"/>
      <c r="B54" s="36" t="s">
        <v>75</v>
      </c>
      <c r="C54" s="45">
        <f>C53</f>
        <v>16.3</v>
      </c>
      <c r="D54" s="45">
        <f>D53</f>
        <v>0</v>
      </c>
    </row>
    <row r="55" spans="1:4" s="12" customFormat="1" ht="24" customHeight="1" x14ac:dyDescent="0.25">
      <c r="A55" s="42" t="s">
        <v>135</v>
      </c>
      <c r="B55" s="42"/>
      <c r="C55" s="46">
        <f>C38+C51+C54</f>
        <v>1035</v>
      </c>
      <c r="D55" s="46">
        <f>D38+D51+D54</f>
        <v>246</v>
      </c>
    </row>
    <row r="56" spans="1:4" ht="29.25" customHeight="1" x14ac:dyDescent="0.25">
      <c r="A56" s="34"/>
      <c r="B56" s="34"/>
      <c r="C56" s="134"/>
      <c r="D56" s="134"/>
    </row>
    <row r="57" spans="1:4" ht="29.25" customHeight="1" x14ac:dyDescent="0.25">
      <c r="C57" s="13"/>
      <c r="D57" s="21"/>
    </row>
    <row r="58" spans="1:4" ht="29.25" customHeight="1" x14ac:dyDescent="0.25">
      <c r="C58" s="13"/>
      <c r="D58" s="13"/>
    </row>
    <row r="59" spans="1:4" ht="29.25" customHeight="1" x14ac:dyDescent="0.25">
      <c r="C59" s="13"/>
      <c r="D59" s="13"/>
    </row>
    <row r="60" spans="1:4" ht="29.25" customHeight="1" x14ac:dyDescent="0.25">
      <c r="C60" s="13"/>
      <c r="D60" s="21"/>
    </row>
  </sheetData>
  <mergeCells count="12">
    <mergeCell ref="B52:D52"/>
    <mergeCell ref="C1:D1"/>
    <mergeCell ref="C2:E2"/>
    <mergeCell ref="C3:E3"/>
    <mergeCell ref="B39:D39"/>
    <mergeCell ref="A8:D8"/>
    <mergeCell ref="A11:A12"/>
    <mergeCell ref="B11:B12"/>
    <mergeCell ref="C11:C12"/>
    <mergeCell ref="D11:D12"/>
    <mergeCell ref="B13:D13"/>
    <mergeCell ref="C4:E5"/>
  </mergeCells>
  <phoneticPr fontId="9" type="noConversion"/>
  <pageMargins left="0.74803149606299213" right="0" top="0" bottom="0" header="0" footer="0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D25"/>
  <sheetViews>
    <sheetView showZeros="0" workbookViewId="0">
      <selection activeCell="B20" sqref="B20:D20"/>
    </sheetView>
  </sheetViews>
  <sheetFormatPr defaultColWidth="9.140625" defaultRowHeight="15.75" customHeight="1" x14ac:dyDescent="0.25"/>
  <cols>
    <col min="1" max="1" width="6" style="1" customWidth="1"/>
    <col min="2" max="2" width="63.7109375" style="1" customWidth="1"/>
    <col min="3" max="4" width="19.7109375" style="1" customWidth="1"/>
    <col min="5" max="5" width="17.85546875" style="1" customWidth="1"/>
    <col min="6" max="16384" width="9.140625" style="1"/>
  </cols>
  <sheetData>
    <row r="1" spans="1:4" ht="15.75" customHeight="1" x14ac:dyDescent="0.25">
      <c r="C1" s="248" t="s">
        <v>78</v>
      </c>
      <c r="D1" s="248"/>
    </row>
    <row r="2" spans="1:4" ht="15.75" customHeight="1" x14ac:dyDescent="0.25">
      <c r="C2" s="1" t="s">
        <v>134</v>
      </c>
    </row>
    <row r="3" spans="1:4" ht="15.75" customHeight="1" x14ac:dyDescent="0.25">
      <c r="C3" s="1" t="s">
        <v>374</v>
      </c>
    </row>
    <row r="4" spans="1:4" ht="15.75" customHeight="1" x14ac:dyDescent="0.25">
      <c r="C4" s="1" t="s">
        <v>337</v>
      </c>
    </row>
    <row r="5" spans="1:4" ht="15.75" hidden="1" customHeight="1" x14ac:dyDescent="0.25">
      <c r="C5" s="194"/>
      <c r="D5" s="194"/>
    </row>
    <row r="6" spans="1:4" ht="15.75" hidden="1" customHeight="1" x14ac:dyDescent="0.25">
      <c r="C6" s="194"/>
      <c r="D6" s="194"/>
    </row>
    <row r="7" spans="1:4" ht="15.75" hidden="1" customHeight="1" x14ac:dyDescent="0.25">
      <c r="C7" s="194"/>
      <c r="D7" s="194"/>
    </row>
    <row r="8" spans="1:4" ht="15.75" customHeight="1" x14ac:dyDescent="0.25">
      <c r="C8" s="2"/>
      <c r="D8" s="2"/>
    </row>
    <row r="9" spans="1:4" ht="15.75" customHeight="1" x14ac:dyDescent="0.25">
      <c r="A9" s="274" t="s">
        <v>385</v>
      </c>
      <c r="B9" s="274"/>
      <c r="C9" s="274"/>
      <c r="D9" s="274"/>
    </row>
    <row r="10" spans="1:4" ht="15.75" customHeight="1" x14ac:dyDescent="0.25">
      <c r="A10" s="274" t="s">
        <v>184</v>
      </c>
      <c r="B10" s="274"/>
      <c r="C10" s="274"/>
      <c r="D10" s="274"/>
    </row>
    <row r="11" spans="1:4" ht="15.75" customHeight="1" x14ac:dyDescent="0.25">
      <c r="C11" s="10"/>
      <c r="D11" s="173" t="s">
        <v>297</v>
      </c>
    </row>
    <row r="12" spans="1:4" ht="24" customHeight="1" x14ac:dyDescent="0.25">
      <c r="A12" s="275" t="s">
        <v>237</v>
      </c>
      <c r="B12" s="251" t="s">
        <v>97</v>
      </c>
      <c r="C12" s="251" t="s">
        <v>75</v>
      </c>
      <c r="D12" s="240" t="s">
        <v>274</v>
      </c>
    </row>
    <row r="13" spans="1:4" ht="24" customHeight="1" x14ac:dyDescent="0.25">
      <c r="A13" s="276"/>
      <c r="B13" s="256"/>
      <c r="C13" s="256"/>
      <c r="D13" s="241"/>
    </row>
    <row r="14" spans="1:4" ht="24" customHeight="1" x14ac:dyDescent="0.25">
      <c r="A14" s="100" t="s">
        <v>79</v>
      </c>
      <c r="B14" s="272" t="s">
        <v>365</v>
      </c>
      <c r="C14" s="272"/>
      <c r="D14" s="272"/>
    </row>
    <row r="15" spans="1:4" ht="24" customHeight="1" x14ac:dyDescent="0.25">
      <c r="A15" s="101" t="s">
        <v>70</v>
      </c>
      <c r="B15" s="35" t="s">
        <v>115</v>
      </c>
      <c r="C15" s="43">
        <v>30</v>
      </c>
      <c r="D15" s="43"/>
    </row>
    <row r="16" spans="1:4" ht="24" customHeight="1" x14ac:dyDescent="0.25">
      <c r="A16" s="103"/>
      <c r="B16" s="59" t="s">
        <v>77</v>
      </c>
      <c r="C16" s="45">
        <f>C15</f>
        <v>30</v>
      </c>
      <c r="D16" s="45">
        <f>SUM(D15)</f>
        <v>0</v>
      </c>
    </row>
    <row r="17" spans="1:4" ht="24" customHeight="1" x14ac:dyDescent="0.25">
      <c r="A17" s="100" t="s">
        <v>80</v>
      </c>
      <c r="B17" s="253" t="s">
        <v>380</v>
      </c>
      <c r="C17" s="253"/>
      <c r="D17" s="253"/>
    </row>
    <row r="18" spans="1:4" ht="24" customHeight="1" x14ac:dyDescent="0.25">
      <c r="A18" s="101" t="s">
        <v>25</v>
      </c>
      <c r="B18" s="35" t="s">
        <v>115</v>
      </c>
      <c r="C18" s="43">
        <v>155</v>
      </c>
      <c r="D18" s="43"/>
    </row>
    <row r="19" spans="1:4" ht="24" customHeight="1" x14ac:dyDescent="0.25">
      <c r="A19" s="66"/>
      <c r="B19" s="168" t="s">
        <v>77</v>
      </c>
      <c r="C19" s="45">
        <f>SUM(C18)</f>
        <v>155</v>
      </c>
      <c r="D19" s="90">
        <f>SUM(D18)</f>
        <v>0</v>
      </c>
    </row>
    <row r="20" spans="1:4" ht="24" customHeight="1" x14ac:dyDescent="0.25">
      <c r="A20" s="100" t="s">
        <v>81</v>
      </c>
      <c r="B20" s="253" t="s">
        <v>378</v>
      </c>
      <c r="C20" s="253"/>
      <c r="D20" s="253"/>
    </row>
    <row r="21" spans="1:4" ht="24" customHeight="1" x14ac:dyDescent="0.25">
      <c r="A21" s="101" t="s">
        <v>37</v>
      </c>
      <c r="B21" s="35" t="s">
        <v>115</v>
      </c>
      <c r="C21" s="43">
        <v>240</v>
      </c>
      <c r="D21" s="43"/>
    </row>
    <row r="22" spans="1:4" ht="24" customHeight="1" x14ac:dyDescent="0.25">
      <c r="A22" s="66"/>
      <c r="B22" s="168" t="s">
        <v>77</v>
      </c>
      <c r="C22" s="45">
        <f>SUM(C21)</f>
        <v>240</v>
      </c>
      <c r="D22" s="90">
        <f>SUM(D21)</f>
        <v>0</v>
      </c>
    </row>
    <row r="23" spans="1:4" ht="24" customHeight="1" x14ac:dyDescent="0.25">
      <c r="A23" s="273" t="s">
        <v>135</v>
      </c>
      <c r="B23" s="273"/>
      <c r="C23" s="46">
        <f>C19+C16+C22</f>
        <v>425</v>
      </c>
      <c r="D23" s="46">
        <f>D19+D16+D22</f>
        <v>0</v>
      </c>
    </row>
    <row r="24" spans="1:4" ht="15.75" customHeight="1" x14ac:dyDescent="0.25">
      <c r="C24" s="47"/>
      <c r="D24" s="47"/>
    </row>
    <row r="25" spans="1:4" ht="15.75" customHeight="1" x14ac:dyDescent="0.25">
      <c r="A25" s="125"/>
      <c r="B25" s="125"/>
      <c r="C25" s="125"/>
      <c r="D25" s="135"/>
    </row>
  </sheetData>
  <mergeCells count="11">
    <mergeCell ref="C1:D1"/>
    <mergeCell ref="B14:D14"/>
    <mergeCell ref="A23:B23"/>
    <mergeCell ref="A9:D9"/>
    <mergeCell ref="A12:A13"/>
    <mergeCell ref="B12:B13"/>
    <mergeCell ref="C12:C13"/>
    <mergeCell ref="A10:D10"/>
    <mergeCell ref="D12:D13"/>
    <mergeCell ref="B17:D17"/>
    <mergeCell ref="B20:D20"/>
  </mergeCells>
  <phoneticPr fontId="9" type="noConversion"/>
  <pageMargins left="0.74803149606299213" right="0.74803149606299213" top="0.98425196850393704" bottom="0.98425196850393704" header="0.51181102362204722" footer="0.51181102362204722"/>
  <pageSetup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C20"/>
  <sheetViews>
    <sheetView workbookViewId="0">
      <selection activeCell="F22" sqref="F22"/>
    </sheetView>
  </sheetViews>
  <sheetFormatPr defaultColWidth="9.140625" defaultRowHeight="15.75" x14ac:dyDescent="0.25"/>
  <cols>
    <col min="1" max="1" width="6.42578125" style="1" customWidth="1"/>
    <col min="2" max="2" width="50.28515625" style="1" customWidth="1"/>
    <col min="3" max="3" width="17.42578125" style="2" customWidth="1"/>
    <col min="4" max="4" width="22.5703125" style="1" customWidth="1"/>
    <col min="5" max="5" width="18.42578125" style="1" customWidth="1"/>
    <col min="6" max="6" width="11.85546875" style="1" bestFit="1" customWidth="1"/>
    <col min="7" max="16384" width="9.140625" style="1"/>
  </cols>
  <sheetData>
    <row r="1" spans="1:3" x14ac:dyDescent="0.25">
      <c r="C1" s="1"/>
    </row>
    <row r="2" spans="1:3" x14ac:dyDescent="0.25">
      <c r="C2" s="1"/>
    </row>
    <row r="3" spans="1:3" x14ac:dyDescent="0.25">
      <c r="C3" s="1"/>
    </row>
    <row r="4" spans="1:3" x14ac:dyDescent="0.25">
      <c r="C4" s="1"/>
    </row>
    <row r="5" spans="1:3" x14ac:dyDescent="0.25">
      <c r="C5" s="1"/>
    </row>
    <row r="6" spans="1:3" ht="20.25" customHeight="1" x14ac:dyDescent="0.25">
      <c r="C6" s="1"/>
    </row>
    <row r="7" spans="1:3" ht="20.25" customHeight="1" x14ac:dyDescent="0.25">
      <c r="C7" s="1"/>
    </row>
    <row r="8" spans="1:3" ht="21" customHeight="1" x14ac:dyDescent="0.25">
      <c r="C8" s="1"/>
    </row>
    <row r="9" spans="1:3" x14ac:dyDescent="0.25">
      <c r="C9" s="1"/>
    </row>
    <row r="10" spans="1:3" s="12" customFormat="1" x14ac:dyDescent="0.25"/>
    <row r="11" spans="1:3" x14ac:dyDescent="0.25">
      <c r="C11" s="1"/>
    </row>
    <row r="12" spans="1:3" s="12" customFormat="1" ht="20.25" customHeight="1" x14ac:dyDescent="0.25"/>
    <row r="13" spans="1:3" x14ac:dyDescent="0.25">
      <c r="C13" s="1"/>
    </row>
    <row r="14" spans="1:3" x14ac:dyDescent="0.25">
      <c r="C14" s="1"/>
    </row>
    <row r="15" spans="1:3" s="12" customFormat="1" ht="18.75" customHeight="1" x14ac:dyDescent="0.25">
      <c r="A15" s="38"/>
    </row>
    <row r="16" spans="1:3" x14ac:dyDescent="0.25">
      <c r="C16" s="1"/>
    </row>
    <row r="17" spans="3:3" x14ac:dyDescent="0.25">
      <c r="C17" s="13"/>
    </row>
    <row r="18" spans="3:3" x14ac:dyDescent="0.25">
      <c r="C18" s="13"/>
    </row>
    <row r="19" spans="3:3" x14ac:dyDescent="0.25">
      <c r="C19" s="13"/>
    </row>
    <row r="20" spans="3:3" x14ac:dyDescent="0.25">
      <c r="C20" s="13"/>
    </row>
  </sheetData>
  <phoneticPr fontId="9" type="noConversion"/>
  <pageMargins left="0.74803149606299213" right="0.74803149606299213" top="0.98425196850393704" bottom="0.98425196850393704" header="0.51181102362204722" footer="0.51181102362204722"/>
  <pageSetup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31"/>
  <sheetViews>
    <sheetView showZeros="0" workbookViewId="0">
      <selection activeCell="C20" sqref="C20"/>
    </sheetView>
  </sheetViews>
  <sheetFormatPr defaultColWidth="9.140625" defaultRowHeight="15.75" customHeight="1" x14ac:dyDescent="0.25"/>
  <cols>
    <col min="1" max="1" width="7" style="4" customWidth="1"/>
    <col min="2" max="2" width="49.7109375" style="4" customWidth="1"/>
    <col min="3" max="4" width="16.7109375" style="4" customWidth="1"/>
    <col min="5" max="16384" width="9.140625" style="4"/>
  </cols>
  <sheetData>
    <row r="1" spans="1:6" s="15" customFormat="1" ht="15" customHeight="1" x14ac:dyDescent="0.25">
      <c r="A1" s="4"/>
      <c r="B1" s="4"/>
      <c r="C1" s="281" t="s">
        <v>78</v>
      </c>
      <c r="D1" s="281"/>
      <c r="E1" s="281"/>
    </row>
    <row r="2" spans="1:6" s="15" customFormat="1" ht="15" customHeight="1" x14ac:dyDescent="0.25">
      <c r="A2" s="4"/>
      <c r="B2" s="4"/>
      <c r="C2" s="285" t="s">
        <v>359</v>
      </c>
      <c r="D2" s="285"/>
      <c r="E2" s="285"/>
    </row>
    <row r="3" spans="1:6" s="15" customFormat="1" ht="15" customHeight="1" x14ac:dyDescent="0.25">
      <c r="A3" s="4"/>
      <c r="B3" s="4"/>
      <c r="C3" s="285"/>
      <c r="D3" s="285"/>
      <c r="E3" s="285"/>
    </row>
    <row r="4" spans="1:6" s="15" customFormat="1" ht="15" customHeight="1" x14ac:dyDescent="0.25">
      <c r="A4" s="4"/>
      <c r="B4" s="4"/>
      <c r="C4" s="285"/>
      <c r="D4" s="285"/>
      <c r="E4" s="285"/>
      <c r="F4" s="4"/>
    </row>
    <row r="5" spans="1:6" s="15" customFormat="1" ht="15" hidden="1" customHeight="1" x14ac:dyDescent="0.25">
      <c r="A5" s="4"/>
      <c r="B5" s="4"/>
      <c r="C5" s="285"/>
      <c r="D5" s="285"/>
      <c r="E5" s="285"/>
      <c r="F5" s="188"/>
    </row>
    <row r="6" spans="1:6" s="15" customFormat="1" ht="15" hidden="1" customHeight="1" x14ac:dyDescent="0.25">
      <c r="A6" s="4"/>
      <c r="B6" s="4"/>
      <c r="C6" s="285"/>
      <c r="D6" s="285"/>
      <c r="E6" s="285"/>
      <c r="F6" s="188"/>
    </row>
    <row r="7" spans="1:6" s="15" customFormat="1" ht="15" hidden="1" customHeight="1" x14ac:dyDescent="0.25">
      <c r="A7" s="4"/>
      <c r="B7" s="4"/>
      <c r="C7" s="285"/>
      <c r="D7" s="285"/>
      <c r="E7" s="285"/>
      <c r="F7" s="188"/>
    </row>
    <row r="8" spans="1:6" s="15" customFormat="1" ht="13.5" customHeight="1" x14ac:dyDescent="0.25">
      <c r="A8" s="4"/>
      <c r="B8" s="4"/>
      <c r="C8" s="4"/>
      <c r="D8" s="4"/>
    </row>
    <row r="9" spans="1:6" s="15" customFormat="1" ht="15" customHeight="1" x14ac:dyDescent="0.25">
      <c r="A9" s="274" t="s">
        <v>363</v>
      </c>
      <c r="B9" s="274"/>
      <c r="C9" s="274"/>
      <c r="D9" s="274"/>
    </row>
    <row r="10" spans="1:6" s="15" customFormat="1" ht="15" customHeight="1" x14ac:dyDescent="0.25">
      <c r="A10" s="274" t="s">
        <v>109</v>
      </c>
      <c r="B10" s="274"/>
      <c r="C10" s="274"/>
      <c r="D10" s="274"/>
    </row>
    <row r="11" spans="1:6" s="15" customFormat="1" ht="15" customHeight="1" x14ac:dyDescent="0.25">
      <c r="A11" s="21"/>
      <c r="B11" s="21"/>
      <c r="C11" s="21"/>
      <c r="D11" s="21"/>
    </row>
    <row r="12" spans="1:6" ht="15.75" customHeight="1" x14ac:dyDescent="0.25">
      <c r="C12" s="5"/>
      <c r="D12" s="173" t="s">
        <v>297</v>
      </c>
    </row>
    <row r="13" spans="1:6" ht="24" customHeight="1" x14ac:dyDescent="0.25">
      <c r="A13" s="277" t="s">
        <v>237</v>
      </c>
      <c r="B13" s="279" t="s">
        <v>69</v>
      </c>
      <c r="C13" s="251" t="s">
        <v>75</v>
      </c>
      <c r="D13" s="240" t="s">
        <v>274</v>
      </c>
    </row>
    <row r="14" spans="1:6" ht="24" customHeight="1" x14ac:dyDescent="0.25">
      <c r="A14" s="278"/>
      <c r="B14" s="280"/>
      <c r="C14" s="256"/>
      <c r="D14" s="241"/>
    </row>
    <row r="15" spans="1:6" ht="24" customHeight="1" x14ac:dyDescent="0.25">
      <c r="A15" s="18" t="s">
        <v>79</v>
      </c>
      <c r="B15" s="242" t="s">
        <v>365</v>
      </c>
      <c r="C15" s="243"/>
      <c r="D15" s="244"/>
    </row>
    <row r="16" spans="1:6" ht="24" customHeight="1" x14ac:dyDescent="0.25">
      <c r="A16" s="7" t="s">
        <v>70</v>
      </c>
      <c r="B16" s="99" t="s">
        <v>443</v>
      </c>
      <c r="C16" s="94">
        <v>16.600000000000001</v>
      </c>
      <c r="D16" s="175"/>
    </row>
    <row r="17" spans="1:4" ht="24" customHeight="1" x14ac:dyDescent="0.25">
      <c r="A17" s="7" t="s">
        <v>13</v>
      </c>
      <c r="B17" s="99" t="s">
        <v>235</v>
      </c>
      <c r="C17" s="94">
        <v>111</v>
      </c>
      <c r="D17" s="175"/>
    </row>
    <row r="18" spans="1:4" s="12" customFormat="1" ht="24" customHeight="1" x14ac:dyDescent="0.25">
      <c r="A18" s="40"/>
      <c r="B18" s="63" t="s">
        <v>77</v>
      </c>
      <c r="C18" s="95">
        <f>SUM(C16:C17)</f>
        <v>127.6</v>
      </c>
      <c r="D18" s="95">
        <f>SUM(D16)</f>
        <v>0</v>
      </c>
    </row>
    <row r="19" spans="1:4" s="12" customFormat="1" ht="24" customHeight="1" x14ac:dyDescent="0.25">
      <c r="A19" s="18" t="s">
        <v>80</v>
      </c>
      <c r="B19" s="282" t="s">
        <v>380</v>
      </c>
      <c r="C19" s="283"/>
      <c r="D19" s="284"/>
    </row>
    <row r="20" spans="1:4" ht="24" customHeight="1" x14ac:dyDescent="0.25">
      <c r="A20" s="7" t="s">
        <v>25</v>
      </c>
      <c r="B20" s="99" t="s">
        <v>443</v>
      </c>
      <c r="C20" s="96">
        <v>97.2</v>
      </c>
      <c r="D20" s="96"/>
    </row>
    <row r="21" spans="1:4" s="12" customFormat="1" ht="24" customHeight="1" x14ac:dyDescent="0.25">
      <c r="A21" s="40"/>
      <c r="B21" s="63" t="s">
        <v>77</v>
      </c>
      <c r="C21" s="95">
        <f>C20</f>
        <v>97.2</v>
      </c>
      <c r="D21" s="95">
        <f>SUM(D20)</f>
        <v>0</v>
      </c>
    </row>
    <row r="22" spans="1:4" s="12" customFormat="1" ht="24" customHeight="1" x14ac:dyDescent="0.25">
      <c r="A22" s="100" t="s">
        <v>81</v>
      </c>
      <c r="B22" s="245" t="s">
        <v>378</v>
      </c>
      <c r="C22" s="246"/>
      <c r="D22" s="247"/>
    </row>
    <row r="23" spans="1:4" s="12" customFormat="1" ht="24" customHeight="1" x14ac:dyDescent="0.25">
      <c r="A23" s="101" t="s">
        <v>37</v>
      </c>
      <c r="B23" s="34" t="s">
        <v>446</v>
      </c>
      <c r="C23" s="44">
        <v>609.20000000000005</v>
      </c>
      <c r="D23" s="43"/>
    </row>
    <row r="24" spans="1:4" s="12" customFormat="1" ht="24" customHeight="1" x14ac:dyDescent="0.25">
      <c r="A24" s="101" t="s">
        <v>38</v>
      </c>
      <c r="B24" s="34" t="s">
        <v>240</v>
      </c>
      <c r="C24" s="44">
        <v>320.3</v>
      </c>
      <c r="D24" s="43"/>
    </row>
    <row r="25" spans="1:4" s="12" customFormat="1" ht="24" customHeight="1" x14ac:dyDescent="0.25">
      <c r="A25" s="26"/>
      <c r="B25" s="37" t="s">
        <v>75</v>
      </c>
      <c r="C25" s="45">
        <f>SUM(C23:C24)</f>
        <v>929.5</v>
      </c>
      <c r="D25" s="45">
        <f>SUM(D23)</f>
        <v>0</v>
      </c>
    </row>
    <row r="26" spans="1:4" ht="24" customHeight="1" x14ac:dyDescent="0.25">
      <c r="A26" s="97"/>
      <c r="B26" s="97" t="s">
        <v>135</v>
      </c>
      <c r="C26" s="98">
        <f>C18+C21+C25</f>
        <v>1154.3</v>
      </c>
      <c r="D26" s="98">
        <f>D18+D21+D25</f>
        <v>0</v>
      </c>
    </row>
    <row r="27" spans="1:4" ht="15.75" customHeight="1" x14ac:dyDescent="0.25">
      <c r="C27" s="48"/>
      <c r="D27" s="48"/>
    </row>
    <row r="28" spans="1:4" ht="15.75" customHeight="1" x14ac:dyDescent="0.25">
      <c r="A28" s="136"/>
      <c r="B28" s="136"/>
      <c r="C28" s="137"/>
      <c r="D28" s="136"/>
    </row>
    <row r="30" spans="1:4" ht="15.75" customHeight="1" x14ac:dyDescent="0.25">
      <c r="C30" s="5"/>
    </row>
    <row r="31" spans="1:4" ht="15.75" customHeight="1" x14ac:dyDescent="0.25">
      <c r="D31" s="5"/>
    </row>
  </sheetData>
  <mergeCells count="12">
    <mergeCell ref="C1:E1"/>
    <mergeCell ref="B15:D15"/>
    <mergeCell ref="B19:D19"/>
    <mergeCell ref="C5:E7"/>
    <mergeCell ref="C2:E4"/>
    <mergeCell ref="A9:D9"/>
    <mergeCell ref="A10:D10"/>
    <mergeCell ref="A13:A14"/>
    <mergeCell ref="B13:B14"/>
    <mergeCell ref="C13:C14"/>
    <mergeCell ref="D13:D14"/>
    <mergeCell ref="B22:D22"/>
  </mergeCells>
  <phoneticPr fontId="9" type="noConversion"/>
  <pageMargins left="0.74803149606299213" right="0.15748031496062992" top="0.19685039370078741" bottom="0.19685039370078741" header="0.51181102362204722" footer="0.51181102362204722"/>
  <pageSetup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D119"/>
  <sheetViews>
    <sheetView workbookViewId="0">
      <selection activeCell="C12" sqref="C12:C17"/>
    </sheetView>
  </sheetViews>
  <sheetFormatPr defaultColWidth="9.140625" defaultRowHeight="15.75" x14ac:dyDescent="0.25"/>
  <cols>
    <col min="1" max="1" width="5.42578125" style="1" customWidth="1"/>
    <col min="2" max="2" width="52" style="1" customWidth="1"/>
    <col min="3" max="3" width="17.7109375" style="2" customWidth="1"/>
    <col min="4" max="4" width="17.7109375" style="1" customWidth="1"/>
    <col min="5" max="16384" width="9.140625" style="1"/>
  </cols>
  <sheetData>
    <row r="1" spans="1:4" ht="24" customHeight="1" x14ac:dyDescent="0.25">
      <c r="C1" s="248" t="s">
        <v>78</v>
      </c>
      <c r="D1" s="248"/>
    </row>
    <row r="2" spans="1:4" ht="15.75" customHeight="1" x14ac:dyDescent="0.25">
      <c r="C2" s="208" t="s">
        <v>359</v>
      </c>
      <c r="D2" s="208"/>
    </row>
    <row r="3" spans="1:4" ht="15.75" customHeight="1" x14ac:dyDescent="0.25">
      <c r="C3" s="208"/>
      <c r="D3" s="208"/>
    </row>
    <row r="4" spans="1:4" ht="15.75" customHeight="1" x14ac:dyDescent="0.25">
      <c r="C4" s="208"/>
      <c r="D4" s="208"/>
    </row>
    <row r="5" spans="1:4" ht="20.25" customHeight="1" x14ac:dyDescent="0.25">
      <c r="B5" s="12" t="s">
        <v>363</v>
      </c>
      <c r="D5" s="12"/>
    </row>
    <row r="6" spans="1:4" ht="21.75" customHeight="1" x14ac:dyDescent="0.25">
      <c r="A6" s="209" t="s">
        <v>165</v>
      </c>
      <c r="B6" s="209"/>
      <c r="C6" s="209"/>
      <c r="D6" s="209"/>
    </row>
    <row r="7" spans="1:4" ht="11.25" customHeight="1" x14ac:dyDescent="0.25">
      <c r="A7" s="10"/>
      <c r="B7" s="10"/>
      <c r="C7" s="10"/>
      <c r="D7" s="10"/>
    </row>
    <row r="8" spans="1:4" ht="16.5" customHeight="1" x14ac:dyDescent="0.25">
      <c r="D8" s="173" t="s">
        <v>297</v>
      </c>
    </row>
    <row r="9" spans="1:4" ht="19.5" customHeight="1" x14ac:dyDescent="0.25">
      <c r="A9" s="270" t="s">
        <v>238</v>
      </c>
      <c r="B9" s="221" t="s">
        <v>97</v>
      </c>
      <c r="C9" s="251" t="s">
        <v>75</v>
      </c>
      <c r="D9" s="240" t="s">
        <v>274</v>
      </c>
    </row>
    <row r="10" spans="1:4" ht="23.25" customHeight="1" x14ac:dyDescent="0.25">
      <c r="A10" s="271"/>
      <c r="B10" s="222"/>
      <c r="C10" s="252"/>
      <c r="D10" s="241"/>
    </row>
    <row r="11" spans="1:4" ht="24" customHeight="1" x14ac:dyDescent="0.25">
      <c r="A11" s="100" t="s">
        <v>79</v>
      </c>
      <c r="B11" s="245" t="s">
        <v>364</v>
      </c>
      <c r="C11" s="246"/>
      <c r="D11" s="247"/>
    </row>
    <row r="12" spans="1:4" ht="24" customHeight="1" x14ac:dyDescent="0.25">
      <c r="A12" s="101" t="s">
        <v>70</v>
      </c>
      <c r="B12" s="32" t="s">
        <v>110</v>
      </c>
      <c r="C12" s="44">
        <v>33.200000000000003</v>
      </c>
      <c r="D12" s="43"/>
    </row>
    <row r="13" spans="1:4" ht="24" customHeight="1" x14ac:dyDescent="0.25">
      <c r="A13" s="101" t="s">
        <v>13</v>
      </c>
      <c r="B13" s="32" t="s">
        <v>2</v>
      </c>
      <c r="C13" s="44">
        <v>27</v>
      </c>
      <c r="D13" s="43"/>
    </row>
    <row r="14" spans="1:4" ht="24" customHeight="1" x14ac:dyDescent="0.25">
      <c r="A14" s="101" t="s">
        <v>14</v>
      </c>
      <c r="B14" s="32" t="s">
        <v>9</v>
      </c>
      <c r="C14" s="44">
        <v>4.4000000000000004</v>
      </c>
      <c r="D14" s="43"/>
    </row>
    <row r="15" spans="1:4" ht="39" customHeight="1" x14ac:dyDescent="0.25">
      <c r="A15" s="101" t="s">
        <v>71</v>
      </c>
      <c r="B15" s="32" t="s">
        <v>126</v>
      </c>
      <c r="C15" s="44">
        <v>6.2</v>
      </c>
      <c r="D15" s="43"/>
    </row>
    <row r="16" spans="1:4" ht="39" customHeight="1" x14ac:dyDescent="0.25">
      <c r="A16" s="101" t="s">
        <v>15</v>
      </c>
      <c r="B16" s="32" t="s">
        <v>76</v>
      </c>
      <c r="C16" s="44">
        <v>4.3</v>
      </c>
      <c r="D16" s="43"/>
    </row>
    <row r="17" spans="1:4" ht="39" customHeight="1" x14ac:dyDescent="0.25">
      <c r="A17" s="101" t="s">
        <v>16</v>
      </c>
      <c r="B17" s="32" t="s">
        <v>157</v>
      </c>
      <c r="C17" s="44">
        <v>22.8</v>
      </c>
      <c r="D17" s="43"/>
    </row>
    <row r="18" spans="1:4" ht="24" customHeight="1" x14ac:dyDescent="0.25">
      <c r="A18" s="101" t="s">
        <v>17</v>
      </c>
      <c r="B18" s="32" t="s">
        <v>127</v>
      </c>
      <c r="C18" s="44">
        <v>3.4</v>
      </c>
      <c r="D18" s="43"/>
    </row>
    <row r="19" spans="1:4" ht="24" customHeight="1" x14ac:dyDescent="0.25">
      <c r="A19" s="101" t="s">
        <v>18</v>
      </c>
      <c r="B19" s="32" t="s">
        <v>72</v>
      </c>
      <c r="C19" s="44">
        <v>1.2</v>
      </c>
      <c r="D19" s="43"/>
    </row>
    <row r="20" spans="1:4" ht="39" customHeight="1" x14ac:dyDescent="0.25">
      <c r="A20" s="101" t="s">
        <v>19</v>
      </c>
      <c r="B20" s="32" t="s">
        <v>98</v>
      </c>
      <c r="C20" s="44">
        <v>2.8</v>
      </c>
      <c r="D20" s="43"/>
    </row>
    <row r="21" spans="1:4" ht="24" customHeight="1" x14ac:dyDescent="0.25">
      <c r="A21" s="101" t="s">
        <v>20</v>
      </c>
      <c r="B21" s="9" t="s">
        <v>334</v>
      </c>
      <c r="C21" s="44">
        <v>2.5</v>
      </c>
      <c r="D21" s="43"/>
    </row>
    <row r="22" spans="1:4" ht="24" customHeight="1" x14ac:dyDescent="0.25">
      <c r="A22" s="101" t="s">
        <v>21</v>
      </c>
      <c r="B22" s="32" t="s">
        <v>73</v>
      </c>
      <c r="C22" s="44">
        <v>6.1</v>
      </c>
      <c r="D22" s="43"/>
    </row>
    <row r="23" spans="1:4" ht="24" customHeight="1" x14ac:dyDescent="0.25">
      <c r="A23" s="101" t="s">
        <v>22</v>
      </c>
      <c r="B23" s="32" t="s">
        <v>74</v>
      </c>
      <c r="C23" s="44">
        <v>0.3</v>
      </c>
      <c r="D23" s="43"/>
    </row>
    <row r="24" spans="1:4" ht="23.25" customHeight="1" x14ac:dyDescent="0.25">
      <c r="A24" s="101" t="s">
        <v>23</v>
      </c>
      <c r="B24" s="32" t="s">
        <v>10</v>
      </c>
      <c r="C24" s="44">
        <v>1.9</v>
      </c>
      <c r="D24" s="43"/>
    </row>
    <row r="25" spans="1:4" ht="24" customHeight="1" x14ac:dyDescent="0.25">
      <c r="A25" s="101" t="s">
        <v>111</v>
      </c>
      <c r="B25" s="32" t="s">
        <v>261</v>
      </c>
      <c r="C25" s="44">
        <v>0.3</v>
      </c>
      <c r="D25" s="43"/>
    </row>
    <row r="26" spans="1:4" ht="24" customHeight="1" x14ac:dyDescent="0.25">
      <c r="A26" s="101" t="s">
        <v>24</v>
      </c>
      <c r="B26" s="32" t="s">
        <v>384</v>
      </c>
      <c r="C26" s="44">
        <v>1.2</v>
      </c>
      <c r="D26" s="43"/>
    </row>
    <row r="27" spans="1:4" ht="24" customHeight="1" x14ac:dyDescent="0.25">
      <c r="A27" s="101" t="s">
        <v>112</v>
      </c>
      <c r="B27" s="32" t="s">
        <v>99</v>
      </c>
      <c r="C27" s="44">
        <v>30.5</v>
      </c>
      <c r="D27" s="43">
        <v>20</v>
      </c>
    </row>
    <row r="28" spans="1:4" ht="24" customHeight="1" x14ac:dyDescent="0.25">
      <c r="A28" s="101" t="s">
        <v>168</v>
      </c>
      <c r="B28" s="32" t="s">
        <v>330</v>
      </c>
      <c r="C28" s="193">
        <v>6.4</v>
      </c>
      <c r="D28" s="43"/>
    </row>
    <row r="29" spans="1:4" ht="33.75" customHeight="1" x14ac:dyDescent="0.25">
      <c r="A29" s="101" t="s">
        <v>366</v>
      </c>
      <c r="B29" s="32" t="s">
        <v>100</v>
      </c>
      <c r="C29" s="44">
        <v>1.1000000000000001</v>
      </c>
      <c r="D29" s="43"/>
    </row>
    <row r="30" spans="1:4" ht="24" customHeight="1" x14ac:dyDescent="0.25">
      <c r="A30" s="101" t="s">
        <v>367</v>
      </c>
      <c r="B30" s="32" t="s">
        <v>101</v>
      </c>
      <c r="C30" s="44">
        <v>19.100000000000001</v>
      </c>
      <c r="D30" s="43"/>
    </row>
    <row r="31" spans="1:4" ht="24" customHeight="1" x14ac:dyDescent="0.25">
      <c r="A31" s="101" t="s">
        <v>368</v>
      </c>
      <c r="B31" s="58" t="s">
        <v>102</v>
      </c>
      <c r="C31" s="44">
        <v>0.3</v>
      </c>
      <c r="D31" s="43"/>
    </row>
    <row r="32" spans="1:4" ht="24" customHeight="1" x14ac:dyDescent="0.25">
      <c r="A32" s="101" t="s">
        <v>369</v>
      </c>
      <c r="B32" s="58" t="s">
        <v>103</v>
      </c>
      <c r="C32" s="44">
        <v>1.5</v>
      </c>
      <c r="D32" s="43"/>
    </row>
    <row r="33" spans="1:4" ht="24" customHeight="1" x14ac:dyDescent="0.25">
      <c r="A33" s="101" t="s">
        <v>370</v>
      </c>
      <c r="B33" s="58" t="s">
        <v>104</v>
      </c>
      <c r="C33" s="44">
        <v>1</v>
      </c>
      <c r="D33" s="43"/>
    </row>
    <row r="34" spans="1:4" ht="24" customHeight="1" x14ac:dyDescent="0.25">
      <c r="A34" s="101" t="s">
        <v>371</v>
      </c>
      <c r="B34" s="58" t="s">
        <v>105</v>
      </c>
      <c r="C34" s="44">
        <v>0.6</v>
      </c>
      <c r="D34" s="43"/>
    </row>
    <row r="35" spans="1:4" ht="24" customHeight="1" x14ac:dyDescent="0.25">
      <c r="A35" s="101" t="s">
        <v>372</v>
      </c>
      <c r="B35" s="58" t="s">
        <v>106</v>
      </c>
      <c r="C35" s="44">
        <v>0.8</v>
      </c>
      <c r="D35" s="43"/>
    </row>
    <row r="36" spans="1:4" s="12" customFormat="1" ht="24" customHeight="1" x14ac:dyDescent="0.25">
      <c r="A36" s="26"/>
      <c r="B36" s="37" t="s">
        <v>75</v>
      </c>
      <c r="C36" s="45">
        <f>SUM(C12:C35)</f>
        <v>178.90000000000003</v>
      </c>
      <c r="D36" s="45">
        <f>SUM(D12:D35)</f>
        <v>20</v>
      </c>
    </row>
    <row r="37" spans="1:4" ht="24" customHeight="1" x14ac:dyDescent="0.25">
      <c r="A37" s="100" t="s">
        <v>80</v>
      </c>
      <c r="B37" s="245" t="s">
        <v>365</v>
      </c>
      <c r="C37" s="246"/>
      <c r="D37" s="247"/>
    </row>
    <row r="38" spans="1:4" ht="24" customHeight="1" x14ac:dyDescent="0.25">
      <c r="A38" s="101" t="s">
        <v>25</v>
      </c>
      <c r="B38" s="32" t="s">
        <v>107</v>
      </c>
      <c r="C38" s="44">
        <v>0.6</v>
      </c>
      <c r="D38" s="43"/>
    </row>
    <row r="39" spans="1:4" ht="24" customHeight="1" x14ac:dyDescent="0.25">
      <c r="A39" s="101" t="s">
        <v>26</v>
      </c>
      <c r="B39" s="32" t="s">
        <v>384</v>
      </c>
      <c r="C39" s="44">
        <v>15.9</v>
      </c>
      <c r="D39" s="43"/>
    </row>
    <row r="40" spans="1:4" ht="39" customHeight="1" x14ac:dyDescent="0.25">
      <c r="A40" s="101" t="s">
        <v>27</v>
      </c>
      <c r="B40" s="32" t="s">
        <v>108</v>
      </c>
      <c r="C40" s="44">
        <v>2.8</v>
      </c>
      <c r="D40" s="43"/>
    </row>
    <row r="41" spans="1:4" ht="24" customHeight="1" x14ac:dyDescent="0.25">
      <c r="A41" s="101" t="s">
        <v>28</v>
      </c>
      <c r="B41" s="29" t="s">
        <v>117</v>
      </c>
      <c r="C41" s="44">
        <v>2.2999999999999998</v>
      </c>
      <c r="D41" s="43"/>
    </row>
    <row r="42" spans="1:4" ht="24" customHeight="1" x14ac:dyDescent="0.25">
      <c r="A42" s="101" t="s">
        <v>29</v>
      </c>
      <c r="B42" s="29" t="s">
        <v>166</v>
      </c>
      <c r="C42" s="44">
        <v>1.8</v>
      </c>
      <c r="D42" s="43"/>
    </row>
    <row r="43" spans="1:4" ht="24" customHeight="1" x14ac:dyDescent="0.25">
      <c r="A43" s="101" t="s">
        <v>30</v>
      </c>
      <c r="B43" s="29" t="s">
        <v>118</v>
      </c>
      <c r="C43" s="44">
        <v>3</v>
      </c>
      <c r="D43" s="43"/>
    </row>
    <row r="44" spans="1:4" ht="24" customHeight="1" x14ac:dyDescent="0.25">
      <c r="A44" s="101" t="s">
        <v>31</v>
      </c>
      <c r="B44" s="29" t="s">
        <v>121</v>
      </c>
      <c r="C44" s="44">
        <v>0.5</v>
      </c>
      <c r="D44" s="43"/>
    </row>
    <row r="45" spans="1:4" ht="24" customHeight="1" x14ac:dyDescent="0.25">
      <c r="A45" s="101" t="s">
        <v>32</v>
      </c>
      <c r="B45" s="29" t="s">
        <v>123</v>
      </c>
      <c r="C45" s="44">
        <v>0.4</v>
      </c>
      <c r="D45" s="43"/>
    </row>
    <row r="46" spans="1:4" ht="24" customHeight="1" x14ac:dyDescent="0.25">
      <c r="A46" s="101" t="s">
        <v>33</v>
      </c>
      <c r="B46" s="29" t="s">
        <v>125</v>
      </c>
      <c r="C46" s="44">
        <v>0.5</v>
      </c>
      <c r="D46" s="43"/>
    </row>
    <row r="47" spans="1:4" ht="24" customHeight="1" x14ac:dyDescent="0.25">
      <c r="A47" s="101" t="s">
        <v>34</v>
      </c>
      <c r="B47" s="29" t="s">
        <v>167</v>
      </c>
      <c r="C47" s="44">
        <v>0.4</v>
      </c>
      <c r="D47" s="43"/>
    </row>
    <row r="48" spans="1:4" ht="24" customHeight="1" x14ac:dyDescent="0.25">
      <c r="A48" s="7" t="s">
        <v>35</v>
      </c>
      <c r="B48" s="29" t="s">
        <v>129</v>
      </c>
      <c r="C48" s="44">
        <v>0.3</v>
      </c>
      <c r="D48" s="43"/>
    </row>
    <row r="49" spans="1:4" s="12" customFormat="1" ht="24" customHeight="1" x14ac:dyDescent="0.25">
      <c r="A49" s="26"/>
      <c r="B49" s="37" t="s">
        <v>75</v>
      </c>
      <c r="C49" s="45">
        <f>SUM(C38:C48)</f>
        <v>28.5</v>
      </c>
      <c r="D49" s="45">
        <f>SUM(D38:D48)</f>
        <v>0</v>
      </c>
    </row>
    <row r="50" spans="1:4" s="12" customFormat="1" ht="24" customHeight="1" x14ac:dyDescent="0.25">
      <c r="A50" s="122" t="s">
        <v>376</v>
      </c>
      <c r="B50" s="269" t="s">
        <v>378</v>
      </c>
      <c r="C50" s="269"/>
      <c r="D50" s="269"/>
    </row>
    <row r="51" spans="1:4" s="12" customFormat="1" ht="24" customHeight="1" x14ac:dyDescent="0.25">
      <c r="A51" s="140" t="s">
        <v>377</v>
      </c>
      <c r="B51" s="32" t="s">
        <v>115</v>
      </c>
      <c r="C51" s="44">
        <v>89.5</v>
      </c>
      <c r="D51" s="110"/>
    </row>
    <row r="52" spans="1:4" s="12" customFormat="1" ht="24" customHeight="1" x14ac:dyDescent="0.25">
      <c r="A52" s="204"/>
      <c r="B52" s="36" t="s">
        <v>75</v>
      </c>
      <c r="C52" s="45">
        <f>C51</f>
        <v>89.5</v>
      </c>
      <c r="D52" s="45">
        <f>D51</f>
        <v>0</v>
      </c>
    </row>
    <row r="53" spans="1:4" s="12" customFormat="1" ht="24" customHeight="1" x14ac:dyDescent="0.25">
      <c r="A53" s="42" t="s">
        <v>135</v>
      </c>
      <c r="B53" s="42"/>
      <c r="C53" s="46">
        <f>C36+C49+C52</f>
        <v>296.90000000000003</v>
      </c>
      <c r="D53" s="46">
        <f>D36+D49</f>
        <v>20</v>
      </c>
    </row>
    <row r="54" spans="1:4" ht="29.25" customHeight="1" x14ac:dyDescent="0.25">
      <c r="A54" s="34"/>
      <c r="B54" s="34"/>
      <c r="C54" s="134"/>
      <c r="D54" s="134"/>
    </row>
    <row r="55" spans="1:4" ht="29.25" customHeight="1" x14ac:dyDescent="0.25">
      <c r="C55" s="13"/>
      <c r="D55" s="13"/>
    </row>
    <row r="56" spans="1:4" ht="29.25" customHeight="1" x14ac:dyDescent="0.25">
      <c r="C56" s="13"/>
      <c r="D56" s="13"/>
    </row>
    <row r="57" spans="1:4" ht="29.25" customHeight="1" x14ac:dyDescent="0.25">
      <c r="C57" s="13"/>
      <c r="D57" s="21"/>
    </row>
    <row r="58" spans="1:4" ht="29.25" customHeight="1" x14ac:dyDescent="0.25"/>
    <row r="59" spans="1:4" ht="29.25" customHeight="1" x14ac:dyDescent="0.25"/>
    <row r="60" spans="1:4" ht="29.25" customHeight="1" x14ac:dyDescent="0.25"/>
    <row r="61" spans="1:4" ht="29.25" customHeight="1" x14ac:dyDescent="0.25"/>
    <row r="62" spans="1:4" ht="29.25" customHeight="1" x14ac:dyDescent="0.25"/>
    <row r="63" spans="1:4" ht="29.25" customHeight="1" x14ac:dyDescent="0.25"/>
    <row r="64" spans="1:4" ht="29.25" customHeight="1" x14ac:dyDescent="0.25"/>
    <row r="65" ht="29.25" customHeight="1" x14ac:dyDescent="0.25"/>
    <row r="66" ht="29.25" customHeight="1" x14ac:dyDescent="0.25"/>
    <row r="67" ht="29.25" customHeight="1" x14ac:dyDescent="0.25"/>
    <row r="68" ht="29.25" customHeight="1" x14ac:dyDescent="0.25"/>
    <row r="69" ht="29.25" customHeight="1" x14ac:dyDescent="0.25"/>
    <row r="70" ht="29.25" customHeight="1" x14ac:dyDescent="0.25"/>
    <row r="71" ht="29.25" customHeight="1" x14ac:dyDescent="0.25"/>
    <row r="72" ht="29.25" customHeight="1" x14ac:dyDescent="0.25"/>
    <row r="73" ht="29.25" customHeight="1" x14ac:dyDescent="0.25"/>
    <row r="74" ht="29.25" customHeight="1" x14ac:dyDescent="0.25"/>
    <row r="75" ht="29.25" customHeight="1" x14ac:dyDescent="0.25"/>
    <row r="76" ht="29.25" customHeight="1" x14ac:dyDescent="0.25"/>
    <row r="77" ht="29.25" customHeight="1" x14ac:dyDescent="0.25"/>
    <row r="78" ht="29.25" customHeight="1" x14ac:dyDescent="0.25"/>
    <row r="79" ht="29.25" customHeight="1" x14ac:dyDescent="0.25"/>
    <row r="80" ht="29.25" customHeight="1" x14ac:dyDescent="0.25"/>
    <row r="81" ht="29.25" customHeight="1" x14ac:dyDescent="0.25"/>
    <row r="82" ht="29.25" customHeight="1" x14ac:dyDescent="0.25"/>
    <row r="83" ht="29.25" customHeight="1" x14ac:dyDescent="0.25"/>
    <row r="84" ht="29.25" customHeight="1" x14ac:dyDescent="0.25"/>
    <row r="85" ht="29.25" customHeight="1" x14ac:dyDescent="0.25"/>
    <row r="86" ht="29.25" customHeight="1" x14ac:dyDescent="0.25"/>
    <row r="87" ht="29.25" customHeight="1" x14ac:dyDescent="0.25"/>
    <row r="88" ht="29.25" customHeight="1" x14ac:dyDescent="0.25"/>
    <row r="89" ht="29.25" customHeight="1" x14ac:dyDescent="0.25"/>
    <row r="90" ht="29.25" customHeight="1" x14ac:dyDescent="0.25"/>
    <row r="91" ht="29.25" customHeight="1" x14ac:dyDescent="0.25"/>
    <row r="92" ht="29.25" customHeight="1" x14ac:dyDescent="0.25"/>
    <row r="93" ht="29.25" customHeight="1" x14ac:dyDescent="0.25"/>
    <row r="94" ht="29.25" customHeight="1" x14ac:dyDescent="0.25"/>
    <row r="95" ht="29.25" customHeight="1" x14ac:dyDescent="0.25"/>
    <row r="96" ht="29.25" customHeight="1" x14ac:dyDescent="0.25"/>
    <row r="97" ht="29.25" customHeight="1" x14ac:dyDescent="0.25"/>
    <row r="98" ht="29.25" customHeight="1" x14ac:dyDescent="0.25"/>
    <row r="99" ht="29.25" customHeight="1" x14ac:dyDescent="0.25"/>
    <row r="100" ht="29.25" customHeight="1" x14ac:dyDescent="0.25"/>
    <row r="101" ht="29.25" customHeight="1" x14ac:dyDescent="0.25"/>
    <row r="102" ht="29.25" customHeight="1" x14ac:dyDescent="0.25"/>
    <row r="103" ht="29.25" customHeight="1" x14ac:dyDescent="0.25"/>
    <row r="104" ht="29.25" customHeight="1" x14ac:dyDescent="0.25"/>
    <row r="105" ht="29.25" customHeight="1" x14ac:dyDescent="0.25"/>
    <row r="106" ht="29.25" customHeight="1" x14ac:dyDescent="0.25"/>
    <row r="107" ht="29.25" customHeight="1" x14ac:dyDescent="0.25"/>
    <row r="108" ht="29.25" customHeight="1" x14ac:dyDescent="0.25"/>
    <row r="109" ht="29.25" customHeight="1" x14ac:dyDescent="0.25"/>
    <row r="110" ht="29.25" customHeight="1" x14ac:dyDescent="0.25"/>
    <row r="111" ht="29.25" customHeight="1" x14ac:dyDescent="0.25"/>
    <row r="112" ht="29.25" customHeight="1" x14ac:dyDescent="0.25"/>
    <row r="113" ht="29.25" customHeight="1" x14ac:dyDescent="0.25"/>
    <row r="114" ht="29.25" customHeight="1" x14ac:dyDescent="0.25"/>
    <row r="115" ht="29.25" customHeight="1" x14ac:dyDescent="0.25"/>
    <row r="116" ht="29.25" customHeight="1" x14ac:dyDescent="0.25"/>
    <row r="117" ht="29.25" customHeight="1" x14ac:dyDescent="0.25"/>
    <row r="118" ht="29.25" customHeight="1" x14ac:dyDescent="0.25"/>
    <row r="119" ht="29.25" customHeight="1" x14ac:dyDescent="0.25"/>
  </sheetData>
  <mergeCells count="10">
    <mergeCell ref="B50:D50"/>
    <mergeCell ref="C1:D1"/>
    <mergeCell ref="B11:D11"/>
    <mergeCell ref="A6:D6"/>
    <mergeCell ref="A9:A10"/>
    <mergeCell ref="B9:B10"/>
    <mergeCell ref="C9:C10"/>
    <mergeCell ref="D9:D10"/>
    <mergeCell ref="C2:D4"/>
    <mergeCell ref="B37:D37"/>
  </mergeCells>
  <phoneticPr fontId="11" type="noConversion"/>
  <pageMargins left="0.70866141732283472" right="0" top="0.74803149606299213" bottom="0.74803149606299213" header="0.31496062992125984" footer="0.31496062992125984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16"/>
  <sheetViews>
    <sheetView workbookViewId="0">
      <selection activeCell="D34" sqref="D34"/>
    </sheetView>
  </sheetViews>
  <sheetFormatPr defaultColWidth="9.140625" defaultRowHeight="15.75" customHeight="1" x14ac:dyDescent="0.25"/>
  <cols>
    <col min="1" max="1" width="4.85546875" style="1" customWidth="1"/>
    <col min="2" max="2" width="49.7109375" style="1" customWidth="1"/>
    <col min="3" max="3" width="35.140625" style="1" customWidth="1"/>
    <col min="4" max="5" width="16.7109375" style="1" customWidth="1"/>
    <col min="6" max="16384" width="9.140625" style="1"/>
  </cols>
  <sheetData>
    <row r="1" spans="1:6" ht="15.75" customHeight="1" x14ac:dyDescent="0.25">
      <c r="D1" s="248" t="s">
        <v>78</v>
      </c>
      <c r="E1" s="248"/>
    </row>
    <row r="2" spans="1:6" ht="15.75" customHeight="1" x14ac:dyDescent="0.25">
      <c r="D2" s="248" t="s">
        <v>134</v>
      </c>
      <c r="E2" s="248"/>
      <c r="F2" s="248"/>
    </row>
    <row r="3" spans="1:6" ht="15.75" customHeight="1" x14ac:dyDescent="0.25">
      <c r="D3" s="248" t="s">
        <v>361</v>
      </c>
      <c r="E3" s="248"/>
      <c r="F3" s="248"/>
    </row>
    <row r="4" spans="1:6" ht="15.75" hidden="1" customHeight="1" x14ac:dyDescent="0.25">
      <c r="D4" s="208"/>
      <c r="E4" s="208"/>
      <c r="F4" s="208"/>
    </row>
    <row r="5" spans="1:6" ht="15.75" hidden="1" customHeight="1" x14ac:dyDescent="0.25">
      <c r="D5" s="208"/>
      <c r="E5" s="208"/>
      <c r="F5" s="208"/>
    </row>
    <row r="6" spans="1:6" ht="15.75" customHeight="1" x14ac:dyDescent="0.25">
      <c r="D6" s="12"/>
    </row>
    <row r="7" spans="1:6" ht="15.75" customHeight="1" x14ac:dyDescent="0.25">
      <c r="A7" s="274" t="s">
        <v>385</v>
      </c>
      <c r="B7" s="274"/>
      <c r="C7" s="274"/>
      <c r="D7" s="274"/>
      <c r="E7" s="274"/>
    </row>
    <row r="8" spans="1:6" ht="15.75" customHeight="1" x14ac:dyDescent="0.25">
      <c r="A8" s="274" t="s">
        <v>164</v>
      </c>
      <c r="B8" s="274"/>
      <c r="C8" s="274"/>
      <c r="D8" s="274"/>
      <c r="E8" s="274"/>
    </row>
    <row r="9" spans="1:6" ht="15.75" customHeight="1" x14ac:dyDescent="0.25">
      <c r="C9" s="10"/>
      <c r="D9" s="10"/>
      <c r="E9" s="173" t="s">
        <v>297</v>
      </c>
    </row>
    <row r="10" spans="1:6" ht="24.75" customHeight="1" x14ac:dyDescent="0.25">
      <c r="A10" s="249" t="s">
        <v>238</v>
      </c>
      <c r="B10" s="251" t="s">
        <v>181</v>
      </c>
      <c r="C10" s="251" t="s">
        <v>97</v>
      </c>
      <c r="D10" s="238" t="s">
        <v>75</v>
      </c>
      <c r="E10" s="288" t="s">
        <v>274</v>
      </c>
    </row>
    <row r="11" spans="1:6" ht="22.5" customHeight="1" x14ac:dyDescent="0.25">
      <c r="A11" s="286"/>
      <c r="B11" s="256"/>
      <c r="C11" s="256"/>
      <c r="D11" s="287"/>
      <c r="E11" s="289"/>
    </row>
    <row r="12" spans="1:6" ht="24" customHeight="1" x14ac:dyDescent="0.25">
      <c r="A12" s="31" t="s">
        <v>79</v>
      </c>
      <c r="B12" s="245" t="s">
        <v>365</v>
      </c>
      <c r="C12" s="246"/>
      <c r="D12" s="246"/>
      <c r="E12" s="247"/>
    </row>
    <row r="13" spans="1:6" ht="36" customHeight="1" x14ac:dyDescent="0.25">
      <c r="A13" s="25" t="s">
        <v>70</v>
      </c>
      <c r="B13" s="9" t="s">
        <v>182</v>
      </c>
      <c r="C13" s="104" t="s">
        <v>115</v>
      </c>
      <c r="D13" s="44">
        <v>52.4</v>
      </c>
      <c r="E13" s="43"/>
    </row>
    <row r="14" spans="1:6" ht="24" customHeight="1" x14ac:dyDescent="0.25">
      <c r="A14" s="66"/>
      <c r="B14" s="59" t="s">
        <v>77</v>
      </c>
      <c r="C14" s="45"/>
      <c r="D14" s="45">
        <f>SUM(D13:D13)</f>
        <v>52.4</v>
      </c>
      <c r="E14" s="45">
        <f>SUM(E13:E13)</f>
        <v>0</v>
      </c>
    </row>
    <row r="15" spans="1:6" ht="15.75" customHeight="1" x14ac:dyDescent="0.25">
      <c r="C15" s="47"/>
      <c r="D15" s="47"/>
    </row>
    <row r="16" spans="1:6" ht="15.75" customHeight="1" x14ac:dyDescent="0.25">
      <c r="A16" s="125"/>
      <c r="B16" s="125"/>
      <c r="C16" s="125"/>
      <c r="D16" s="135"/>
      <c r="E16" s="125"/>
    </row>
  </sheetData>
  <mergeCells count="12">
    <mergeCell ref="D1:E1"/>
    <mergeCell ref="D2:F2"/>
    <mergeCell ref="D3:F3"/>
    <mergeCell ref="A7:E7"/>
    <mergeCell ref="A8:E8"/>
    <mergeCell ref="A10:A11"/>
    <mergeCell ref="B10:B11"/>
    <mergeCell ref="C10:C11"/>
    <mergeCell ref="D10:D11"/>
    <mergeCell ref="E10:E11"/>
    <mergeCell ref="B12:E12"/>
    <mergeCell ref="D4:F5"/>
  </mergeCells>
  <phoneticPr fontId="11" type="noConversion"/>
  <pageMargins left="0.9055118110236221" right="0.51181102362204722" top="0.74803149606299213" bottom="0.74803149606299213" header="0.31496062992125984" footer="0.31496062992125984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E137"/>
  <sheetViews>
    <sheetView workbookViewId="0">
      <selection activeCell="B79" sqref="B79"/>
    </sheetView>
  </sheetViews>
  <sheetFormatPr defaultColWidth="9.140625" defaultRowHeight="15.75" x14ac:dyDescent="0.25"/>
  <cols>
    <col min="1" max="1" width="5.42578125" style="1" customWidth="1"/>
    <col min="2" max="2" width="57.7109375" style="1" customWidth="1"/>
    <col min="3" max="3" width="16.7109375" style="12" customWidth="1"/>
    <col min="4" max="4" width="16.7109375" style="74" customWidth="1"/>
    <col min="5" max="16384" width="9.140625" style="1"/>
  </cols>
  <sheetData>
    <row r="1" spans="1:5" ht="15.75" customHeight="1" x14ac:dyDescent="0.25">
      <c r="C1" s="1" t="s">
        <v>78</v>
      </c>
      <c r="D1" s="1"/>
    </row>
    <row r="2" spans="1:5" ht="15.75" customHeight="1" x14ac:dyDescent="0.25">
      <c r="C2" s="1" t="s">
        <v>134</v>
      </c>
      <c r="D2" s="1"/>
    </row>
    <row r="3" spans="1:5" ht="15.75" customHeight="1" x14ac:dyDescent="0.25">
      <c r="C3" s="1" t="s">
        <v>361</v>
      </c>
      <c r="D3" s="1"/>
    </row>
    <row r="4" spans="1:5" ht="15.75" hidden="1" customHeight="1" x14ac:dyDescent="0.25">
      <c r="C4" s="208"/>
      <c r="D4" s="208"/>
      <c r="E4" s="208"/>
    </row>
    <row r="5" spans="1:5" ht="15.75" hidden="1" customHeight="1" x14ac:dyDescent="0.25">
      <c r="C5" s="208"/>
      <c r="D5" s="208"/>
      <c r="E5" s="208"/>
    </row>
    <row r="6" spans="1:5" ht="17.25" customHeight="1" x14ac:dyDescent="0.25">
      <c r="B6" s="8"/>
      <c r="C6" s="14"/>
    </row>
    <row r="7" spans="1:5" ht="14.25" customHeight="1" x14ac:dyDescent="0.25">
      <c r="A7" s="254" t="s">
        <v>383</v>
      </c>
      <c r="B7" s="254"/>
      <c r="C7" s="254"/>
      <c r="D7" s="254"/>
    </row>
    <row r="8" spans="1:5" ht="17.25" customHeight="1" x14ac:dyDescent="0.25">
      <c r="A8" s="209" t="s">
        <v>291</v>
      </c>
      <c r="B8" s="209"/>
      <c r="C8" s="209"/>
      <c r="D8" s="209"/>
    </row>
    <row r="9" spans="1:5" ht="17.25" customHeight="1" x14ac:dyDescent="0.25">
      <c r="A9" s="209" t="s">
        <v>292</v>
      </c>
      <c r="B9" s="291"/>
      <c r="C9" s="291"/>
      <c r="D9" s="291"/>
    </row>
    <row r="10" spans="1:5" ht="17.25" customHeight="1" x14ac:dyDescent="0.25">
      <c r="B10" s="12"/>
      <c r="D10" s="176" t="s">
        <v>297</v>
      </c>
    </row>
    <row r="11" spans="1:5" s="75" customFormat="1" ht="19.5" customHeight="1" x14ac:dyDescent="0.25">
      <c r="A11" s="292" t="s">
        <v>238</v>
      </c>
      <c r="B11" s="294" t="s">
        <v>97</v>
      </c>
      <c r="C11" s="296" t="s">
        <v>75</v>
      </c>
      <c r="D11" s="288" t="s">
        <v>274</v>
      </c>
    </row>
    <row r="12" spans="1:5" s="75" customFormat="1" ht="24.75" customHeight="1" x14ac:dyDescent="0.25">
      <c r="A12" s="293"/>
      <c r="B12" s="295"/>
      <c r="C12" s="297"/>
      <c r="D12" s="289"/>
    </row>
    <row r="13" spans="1:5" s="75" customFormat="1" ht="24" customHeight="1" x14ac:dyDescent="0.25">
      <c r="A13" s="52" t="s">
        <v>79</v>
      </c>
      <c r="B13" s="253" t="s">
        <v>364</v>
      </c>
      <c r="C13" s="253"/>
      <c r="D13" s="253"/>
    </row>
    <row r="14" spans="1:5" ht="24" customHeight="1" x14ac:dyDescent="0.25">
      <c r="A14" s="25" t="s">
        <v>70</v>
      </c>
      <c r="B14" s="34" t="s">
        <v>115</v>
      </c>
      <c r="C14" s="44"/>
      <c r="D14" s="43"/>
    </row>
    <row r="15" spans="1:5" ht="37.5" customHeight="1" x14ac:dyDescent="0.25">
      <c r="A15" s="25" t="s">
        <v>13</v>
      </c>
      <c r="B15" s="76" t="s">
        <v>354</v>
      </c>
      <c r="C15" s="44"/>
      <c r="D15" s="43"/>
    </row>
    <row r="16" spans="1:5" ht="33.75" customHeight="1" x14ac:dyDescent="0.25">
      <c r="A16" s="25" t="s">
        <v>14</v>
      </c>
      <c r="B16" s="76" t="s">
        <v>381</v>
      </c>
      <c r="C16" s="44"/>
      <c r="D16" s="43"/>
    </row>
    <row r="17" spans="1:4" ht="33.75" customHeight="1" x14ac:dyDescent="0.25">
      <c r="A17" s="25" t="s">
        <v>71</v>
      </c>
      <c r="B17" s="76" t="s">
        <v>0</v>
      </c>
      <c r="C17" s="44"/>
      <c r="D17" s="43"/>
    </row>
    <row r="18" spans="1:4" s="75" customFormat="1" ht="24" customHeight="1" x14ac:dyDescent="0.25">
      <c r="A18" s="77" t="s">
        <v>15</v>
      </c>
      <c r="B18" s="34" t="s">
        <v>116</v>
      </c>
      <c r="C18" s="44"/>
      <c r="D18" s="43"/>
    </row>
    <row r="19" spans="1:4" ht="24" customHeight="1" x14ac:dyDescent="0.25">
      <c r="A19" s="25" t="s">
        <v>16</v>
      </c>
      <c r="B19" s="76" t="s">
        <v>1</v>
      </c>
      <c r="C19" s="44"/>
      <c r="D19" s="43"/>
    </row>
    <row r="20" spans="1:4" ht="24" customHeight="1" x14ac:dyDescent="0.25">
      <c r="A20" s="25" t="s">
        <v>17</v>
      </c>
      <c r="B20" s="78" t="s">
        <v>358</v>
      </c>
      <c r="C20" s="44"/>
      <c r="D20" s="43"/>
    </row>
    <row r="21" spans="1:4" ht="24" customHeight="1" x14ac:dyDescent="0.25">
      <c r="A21" s="155" t="s">
        <v>18</v>
      </c>
      <c r="B21" s="32" t="s">
        <v>110</v>
      </c>
      <c r="C21" s="44"/>
      <c r="D21" s="43"/>
    </row>
    <row r="22" spans="1:4" ht="24" customHeight="1" x14ac:dyDescent="0.25">
      <c r="A22" s="155" t="s">
        <v>19</v>
      </c>
      <c r="B22" s="32" t="s">
        <v>2</v>
      </c>
      <c r="C22" s="44"/>
      <c r="D22" s="43"/>
    </row>
    <row r="23" spans="1:4" ht="24" customHeight="1" x14ac:dyDescent="0.25">
      <c r="A23" s="155" t="s">
        <v>20</v>
      </c>
      <c r="B23" s="32" t="s">
        <v>9</v>
      </c>
      <c r="C23" s="44"/>
      <c r="D23" s="43"/>
    </row>
    <row r="24" spans="1:4" ht="33.75" customHeight="1" x14ac:dyDescent="0.25">
      <c r="A24" s="155" t="s">
        <v>21</v>
      </c>
      <c r="B24" s="32" t="s">
        <v>126</v>
      </c>
      <c r="C24" s="44"/>
      <c r="D24" s="43"/>
    </row>
    <row r="25" spans="1:4" ht="24" customHeight="1" x14ac:dyDescent="0.25">
      <c r="A25" s="155" t="s">
        <v>22</v>
      </c>
      <c r="B25" s="32" t="s">
        <v>76</v>
      </c>
      <c r="C25" s="44"/>
      <c r="D25" s="43"/>
    </row>
    <row r="26" spans="1:4" ht="33.75" customHeight="1" x14ac:dyDescent="0.25">
      <c r="A26" s="155" t="s">
        <v>23</v>
      </c>
      <c r="B26" s="32" t="s">
        <v>157</v>
      </c>
      <c r="C26" s="44"/>
      <c r="D26" s="43"/>
    </row>
    <row r="27" spans="1:4" ht="24" customHeight="1" x14ac:dyDescent="0.25">
      <c r="A27" s="155" t="s">
        <v>111</v>
      </c>
      <c r="B27" s="32" t="s">
        <v>127</v>
      </c>
      <c r="C27" s="44"/>
      <c r="D27" s="43"/>
    </row>
    <row r="28" spans="1:4" ht="24" customHeight="1" x14ac:dyDescent="0.25">
      <c r="A28" s="155" t="s">
        <v>24</v>
      </c>
      <c r="B28" s="32" t="s">
        <v>72</v>
      </c>
      <c r="C28" s="44"/>
      <c r="D28" s="43"/>
    </row>
    <row r="29" spans="1:4" ht="33.75" customHeight="1" x14ac:dyDescent="0.25">
      <c r="A29" s="155" t="s">
        <v>112</v>
      </c>
      <c r="B29" s="32" t="s">
        <v>98</v>
      </c>
      <c r="C29" s="44"/>
      <c r="D29" s="43"/>
    </row>
    <row r="30" spans="1:4" ht="24" customHeight="1" x14ac:dyDescent="0.25">
      <c r="A30" s="155" t="s">
        <v>168</v>
      </c>
      <c r="B30" s="32" t="s">
        <v>334</v>
      </c>
      <c r="C30" s="44"/>
      <c r="D30" s="43"/>
    </row>
    <row r="31" spans="1:4" ht="24" customHeight="1" x14ac:dyDescent="0.25">
      <c r="A31" s="101" t="s">
        <v>366</v>
      </c>
      <c r="B31" s="32" t="s">
        <v>73</v>
      </c>
      <c r="C31" s="44"/>
      <c r="D31" s="43"/>
    </row>
    <row r="32" spans="1:4" ht="24" customHeight="1" x14ac:dyDescent="0.25">
      <c r="A32" s="101" t="s">
        <v>367</v>
      </c>
      <c r="B32" s="32" t="s">
        <v>74</v>
      </c>
      <c r="C32" s="44"/>
      <c r="D32" s="43"/>
    </row>
    <row r="33" spans="1:4" ht="24" customHeight="1" x14ac:dyDescent="0.25">
      <c r="A33" s="101" t="s">
        <v>368</v>
      </c>
      <c r="B33" s="32" t="s">
        <v>10</v>
      </c>
      <c r="C33" s="44"/>
      <c r="D33" s="43"/>
    </row>
    <row r="34" spans="1:4" ht="24" customHeight="1" x14ac:dyDescent="0.25">
      <c r="A34" s="101" t="s">
        <v>369</v>
      </c>
      <c r="B34" s="32" t="s">
        <v>261</v>
      </c>
      <c r="C34" s="44"/>
      <c r="D34" s="43"/>
    </row>
    <row r="35" spans="1:4" ht="24" customHeight="1" x14ac:dyDescent="0.25">
      <c r="A35" s="101" t="s">
        <v>370</v>
      </c>
      <c r="B35" s="32" t="s">
        <v>384</v>
      </c>
      <c r="C35" s="44"/>
      <c r="D35" s="43"/>
    </row>
    <row r="36" spans="1:4" ht="24" customHeight="1" x14ac:dyDescent="0.25">
      <c r="A36" s="101" t="s">
        <v>371</v>
      </c>
      <c r="B36" s="88" t="s">
        <v>262</v>
      </c>
      <c r="C36" s="44"/>
      <c r="D36" s="43"/>
    </row>
    <row r="37" spans="1:4" ht="24" customHeight="1" x14ac:dyDescent="0.25">
      <c r="A37" s="101" t="s">
        <v>372</v>
      </c>
      <c r="B37" s="32" t="s">
        <v>99</v>
      </c>
      <c r="C37" s="44"/>
      <c r="D37" s="43"/>
    </row>
    <row r="38" spans="1:4" ht="24" customHeight="1" x14ac:dyDescent="0.25">
      <c r="A38" s="101" t="s">
        <v>386</v>
      </c>
      <c r="B38" s="32" t="s">
        <v>330</v>
      </c>
      <c r="C38" s="44"/>
      <c r="D38" s="43"/>
    </row>
    <row r="39" spans="1:4" ht="24" customHeight="1" x14ac:dyDescent="0.25">
      <c r="A39" s="25" t="s">
        <v>387</v>
      </c>
      <c r="B39" s="32" t="s">
        <v>100</v>
      </c>
      <c r="C39" s="44"/>
      <c r="D39" s="43"/>
    </row>
    <row r="40" spans="1:4" ht="24" customHeight="1" x14ac:dyDescent="0.25">
      <c r="A40" s="25" t="s">
        <v>388</v>
      </c>
      <c r="B40" s="32" t="s">
        <v>395</v>
      </c>
      <c r="C40" s="44"/>
      <c r="D40" s="43"/>
    </row>
    <row r="41" spans="1:4" ht="24" customHeight="1" x14ac:dyDescent="0.25">
      <c r="A41" s="25" t="s">
        <v>389</v>
      </c>
      <c r="B41" s="29" t="s">
        <v>101</v>
      </c>
      <c r="C41" s="44"/>
      <c r="D41" s="43"/>
    </row>
    <row r="42" spans="1:4" ht="24" customHeight="1" x14ac:dyDescent="0.25">
      <c r="A42" s="25" t="s">
        <v>390</v>
      </c>
      <c r="B42" s="39" t="s">
        <v>102</v>
      </c>
      <c r="C42" s="44"/>
      <c r="D42" s="43"/>
    </row>
    <row r="43" spans="1:4" ht="24" customHeight="1" x14ac:dyDescent="0.25">
      <c r="A43" s="25" t="s">
        <v>391</v>
      </c>
      <c r="B43" s="39" t="s">
        <v>103</v>
      </c>
      <c r="C43" s="44"/>
      <c r="D43" s="43"/>
    </row>
    <row r="44" spans="1:4" ht="24" customHeight="1" x14ac:dyDescent="0.25">
      <c r="A44" s="25" t="s">
        <v>392</v>
      </c>
      <c r="B44" s="39" t="s">
        <v>104</v>
      </c>
      <c r="C44" s="44"/>
      <c r="D44" s="43"/>
    </row>
    <row r="45" spans="1:4" ht="24" customHeight="1" x14ac:dyDescent="0.25">
      <c r="A45" s="25" t="s">
        <v>393</v>
      </c>
      <c r="B45" s="39" t="s">
        <v>105</v>
      </c>
      <c r="C45" s="44"/>
      <c r="D45" s="43"/>
    </row>
    <row r="46" spans="1:4" ht="24" customHeight="1" x14ac:dyDescent="0.25">
      <c r="A46" s="25" t="s">
        <v>394</v>
      </c>
      <c r="B46" s="307" t="s">
        <v>106</v>
      </c>
      <c r="C46" s="44"/>
      <c r="D46" s="43"/>
    </row>
    <row r="47" spans="1:4" ht="24" customHeight="1" x14ac:dyDescent="0.25">
      <c r="A47" s="25" t="s">
        <v>396</v>
      </c>
      <c r="B47" s="17" t="s">
        <v>107</v>
      </c>
      <c r="C47" s="44"/>
      <c r="D47" s="43"/>
    </row>
    <row r="48" spans="1:4" ht="33.75" customHeight="1" x14ac:dyDescent="0.25">
      <c r="A48" s="25" t="s">
        <v>407</v>
      </c>
      <c r="B48" s="76" t="s">
        <v>108</v>
      </c>
      <c r="C48" s="44"/>
      <c r="D48" s="43"/>
    </row>
    <row r="49" spans="1:4" ht="24" customHeight="1" x14ac:dyDescent="0.25">
      <c r="A49" s="25" t="s">
        <v>408</v>
      </c>
      <c r="B49" s="32" t="s">
        <v>117</v>
      </c>
      <c r="C49" s="44"/>
      <c r="D49" s="43"/>
    </row>
    <row r="50" spans="1:4" ht="24" customHeight="1" x14ac:dyDescent="0.25">
      <c r="A50" s="25" t="s">
        <v>409</v>
      </c>
      <c r="B50" s="32" t="s">
        <v>166</v>
      </c>
      <c r="C50" s="44"/>
      <c r="D50" s="43"/>
    </row>
    <row r="51" spans="1:4" ht="24" customHeight="1" x14ac:dyDescent="0.25">
      <c r="A51" s="25" t="s">
        <v>410</v>
      </c>
      <c r="B51" s="32" t="s">
        <v>118</v>
      </c>
      <c r="C51" s="44"/>
      <c r="D51" s="43"/>
    </row>
    <row r="52" spans="1:4" ht="24" customHeight="1" x14ac:dyDescent="0.25">
      <c r="A52" s="25" t="s">
        <v>411</v>
      </c>
      <c r="B52" s="32" t="s">
        <v>128</v>
      </c>
      <c r="C52" s="44"/>
      <c r="D52" s="43"/>
    </row>
    <row r="53" spans="1:4" ht="24" customHeight="1" x14ac:dyDescent="0.25">
      <c r="A53" s="25" t="s">
        <v>412</v>
      </c>
      <c r="B53" s="32" t="s">
        <v>121</v>
      </c>
      <c r="C53" s="44"/>
      <c r="D53" s="43"/>
    </row>
    <row r="54" spans="1:4" ht="24" customHeight="1" x14ac:dyDescent="0.25">
      <c r="A54" s="25" t="s">
        <v>413</v>
      </c>
      <c r="B54" s="32" t="s">
        <v>122</v>
      </c>
      <c r="C54" s="44"/>
      <c r="D54" s="43"/>
    </row>
    <row r="55" spans="1:4" ht="24" customHeight="1" x14ac:dyDescent="0.25">
      <c r="A55" s="25" t="s">
        <v>414</v>
      </c>
      <c r="B55" s="32" t="s">
        <v>123</v>
      </c>
      <c r="C55" s="44"/>
      <c r="D55" s="43"/>
    </row>
    <row r="56" spans="1:4" ht="24" customHeight="1" x14ac:dyDescent="0.25">
      <c r="A56" s="25" t="s">
        <v>415</v>
      </c>
      <c r="B56" s="32" t="s">
        <v>124</v>
      </c>
      <c r="C56" s="44"/>
      <c r="D56" s="43"/>
    </row>
    <row r="57" spans="1:4" ht="24" customHeight="1" x14ac:dyDescent="0.25">
      <c r="A57" s="25" t="s">
        <v>416</v>
      </c>
      <c r="B57" s="32" t="s">
        <v>125</v>
      </c>
      <c r="C57" s="44"/>
      <c r="D57" s="43"/>
    </row>
    <row r="58" spans="1:4" ht="24" customHeight="1" x14ac:dyDescent="0.25">
      <c r="A58" s="25" t="s">
        <v>417</v>
      </c>
      <c r="B58" s="32" t="s">
        <v>167</v>
      </c>
      <c r="C58" s="44"/>
      <c r="D58" s="43"/>
    </row>
    <row r="59" spans="1:4" ht="24" customHeight="1" x14ac:dyDescent="0.25">
      <c r="A59" s="25" t="s">
        <v>418</v>
      </c>
      <c r="B59" s="32" t="s">
        <v>129</v>
      </c>
      <c r="C59" s="44"/>
      <c r="D59" s="43"/>
    </row>
    <row r="60" spans="1:4" ht="24" customHeight="1" x14ac:dyDescent="0.25">
      <c r="A60" s="26"/>
      <c r="B60" s="37" t="s">
        <v>75</v>
      </c>
      <c r="C60" s="45">
        <f>SUM(C14:C59)</f>
        <v>0</v>
      </c>
      <c r="D60" s="45">
        <f>SUM(D14:D59)</f>
        <v>0</v>
      </c>
    </row>
    <row r="61" spans="1:4" s="12" customFormat="1" ht="24" customHeight="1" x14ac:dyDescent="0.25">
      <c r="A61" s="31" t="s">
        <v>80</v>
      </c>
      <c r="B61" s="253" t="s">
        <v>382</v>
      </c>
      <c r="C61" s="253"/>
      <c r="D61" s="253"/>
    </row>
    <row r="62" spans="1:4" s="12" customFormat="1" ht="24" customHeight="1" x14ac:dyDescent="0.25">
      <c r="A62" s="25" t="s">
        <v>25</v>
      </c>
      <c r="B62" s="34" t="s">
        <v>115</v>
      </c>
      <c r="C62" s="44"/>
      <c r="D62" s="206"/>
    </row>
    <row r="63" spans="1:4" s="12" customFormat="1" ht="24" customHeight="1" x14ac:dyDescent="0.25">
      <c r="A63" s="25" t="s">
        <v>26</v>
      </c>
      <c r="B63" s="78" t="s">
        <v>110</v>
      </c>
      <c r="C63" s="44"/>
      <c r="D63" s="43"/>
    </row>
    <row r="64" spans="1:4" ht="24" customHeight="1" x14ac:dyDescent="0.25">
      <c r="A64" s="25" t="s">
        <v>27</v>
      </c>
      <c r="B64" s="78" t="s">
        <v>2</v>
      </c>
      <c r="C64" s="44"/>
      <c r="D64" s="43"/>
    </row>
    <row r="65" spans="1:4" ht="24" customHeight="1" x14ac:dyDescent="0.25">
      <c r="A65" s="25" t="s">
        <v>28</v>
      </c>
      <c r="B65" s="78" t="s">
        <v>9</v>
      </c>
      <c r="C65" s="44"/>
      <c r="D65" s="43"/>
    </row>
    <row r="66" spans="1:4" ht="33.75" customHeight="1" x14ac:dyDescent="0.25">
      <c r="A66" s="25" t="s">
        <v>29</v>
      </c>
      <c r="B66" s="78" t="s">
        <v>126</v>
      </c>
      <c r="C66" s="44"/>
      <c r="D66" s="43"/>
    </row>
    <row r="67" spans="1:4" ht="33.75" customHeight="1" x14ac:dyDescent="0.25">
      <c r="A67" s="25" t="s">
        <v>30</v>
      </c>
      <c r="B67" s="78" t="s">
        <v>76</v>
      </c>
      <c r="C67" s="44"/>
      <c r="D67" s="43"/>
    </row>
    <row r="68" spans="1:4" ht="33.75" customHeight="1" x14ac:dyDescent="0.25">
      <c r="A68" s="25" t="s">
        <v>31</v>
      </c>
      <c r="B68" s="78" t="s">
        <v>157</v>
      </c>
      <c r="C68" s="44"/>
      <c r="D68" s="43"/>
    </row>
    <row r="69" spans="1:4" ht="24" customHeight="1" x14ac:dyDescent="0.25">
      <c r="A69" s="25" t="s">
        <v>32</v>
      </c>
      <c r="B69" s="78" t="s">
        <v>127</v>
      </c>
      <c r="C69" s="44"/>
      <c r="D69" s="43"/>
    </row>
    <row r="70" spans="1:4" ht="24" customHeight="1" x14ac:dyDescent="0.25">
      <c r="A70" s="25" t="s">
        <v>33</v>
      </c>
      <c r="B70" s="78" t="s">
        <v>72</v>
      </c>
      <c r="C70" s="44"/>
      <c r="D70" s="43"/>
    </row>
    <row r="71" spans="1:4" ht="33.75" customHeight="1" x14ac:dyDescent="0.25">
      <c r="A71" s="25" t="s">
        <v>34</v>
      </c>
      <c r="B71" s="78" t="s">
        <v>98</v>
      </c>
      <c r="C71" s="44"/>
      <c r="D71" s="43"/>
    </row>
    <row r="72" spans="1:4" ht="24" customHeight="1" x14ac:dyDescent="0.25">
      <c r="A72" s="25" t="s">
        <v>35</v>
      </c>
      <c r="B72" s="78" t="s">
        <v>334</v>
      </c>
      <c r="C72" s="44"/>
      <c r="D72" s="43"/>
    </row>
    <row r="73" spans="1:4" ht="24" customHeight="1" x14ac:dyDescent="0.25">
      <c r="A73" s="25" t="s">
        <v>36</v>
      </c>
      <c r="B73" s="78" t="s">
        <v>73</v>
      </c>
      <c r="C73" s="44"/>
      <c r="D73" s="43"/>
    </row>
    <row r="74" spans="1:4" ht="24" customHeight="1" x14ac:dyDescent="0.25">
      <c r="A74" s="25" t="s">
        <v>3</v>
      </c>
      <c r="B74" s="32" t="s">
        <v>74</v>
      </c>
      <c r="C74" s="44"/>
      <c r="D74" s="43"/>
    </row>
    <row r="75" spans="1:4" ht="24" customHeight="1" x14ac:dyDescent="0.25">
      <c r="A75" s="25" t="s">
        <v>4</v>
      </c>
      <c r="B75" s="32" t="s">
        <v>10</v>
      </c>
      <c r="C75" s="44"/>
      <c r="D75" s="43"/>
    </row>
    <row r="76" spans="1:4" ht="24" customHeight="1" x14ac:dyDescent="0.25">
      <c r="A76" s="25" t="s">
        <v>5</v>
      </c>
      <c r="B76" s="32" t="s">
        <v>261</v>
      </c>
      <c r="C76" s="44"/>
      <c r="D76" s="43"/>
    </row>
    <row r="77" spans="1:4" ht="24" customHeight="1" x14ac:dyDescent="0.25">
      <c r="A77" s="25" t="s">
        <v>6</v>
      </c>
      <c r="B77" s="32" t="s">
        <v>384</v>
      </c>
      <c r="C77" s="44"/>
      <c r="D77" s="43"/>
    </row>
    <row r="78" spans="1:4" ht="24" customHeight="1" x14ac:dyDescent="0.25">
      <c r="A78" s="25" t="s">
        <v>162</v>
      </c>
      <c r="B78" s="88" t="s">
        <v>262</v>
      </c>
      <c r="C78" s="44"/>
      <c r="D78" s="43"/>
    </row>
    <row r="79" spans="1:4" ht="24" customHeight="1" x14ac:dyDescent="0.25">
      <c r="A79" s="25" t="s">
        <v>7</v>
      </c>
      <c r="B79" s="32" t="s">
        <v>99</v>
      </c>
      <c r="C79" s="44"/>
      <c r="D79" s="43"/>
    </row>
    <row r="80" spans="1:4" ht="24" customHeight="1" x14ac:dyDescent="0.25">
      <c r="A80" s="25" t="s">
        <v>8</v>
      </c>
      <c r="B80" s="32" t="s">
        <v>330</v>
      </c>
      <c r="C80" s="44"/>
      <c r="D80" s="43"/>
    </row>
    <row r="81" spans="1:4" ht="24" customHeight="1" x14ac:dyDescent="0.25">
      <c r="A81" s="25" t="s">
        <v>311</v>
      </c>
      <c r="B81" s="32" t="s">
        <v>100</v>
      </c>
      <c r="C81" s="44"/>
      <c r="D81" s="43"/>
    </row>
    <row r="82" spans="1:4" ht="24" customHeight="1" x14ac:dyDescent="0.25">
      <c r="A82" s="25" t="s">
        <v>312</v>
      </c>
      <c r="B82" s="32" t="s">
        <v>395</v>
      </c>
      <c r="C82" s="44"/>
      <c r="D82" s="43"/>
    </row>
    <row r="83" spans="1:4" ht="24" customHeight="1" x14ac:dyDescent="0.25">
      <c r="A83" s="25" t="s">
        <v>315</v>
      </c>
      <c r="B83" s="29" t="s">
        <v>101</v>
      </c>
      <c r="C83" s="44"/>
      <c r="D83" s="43"/>
    </row>
    <row r="84" spans="1:4" ht="24" customHeight="1" x14ac:dyDescent="0.25">
      <c r="A84" s="25" t="s">
        <v>316</v>
      </c>
      <c r="B84" s="39" t="s">
        <v>102</v>
      </c>
      <c r="C84" s="44"/>
      <c r="D84" s="107"/>
    </row>
    <row r="85" spans="1:4" ht="24" customHeight="1" x14ac:dyDescent="0.25">
      <c r="A85" s="25" t="s">
        <v>317</v>
      </c>
      <c r="B85" s="39" t="s">
        <v>103</v>
      </c>
      <c r="C85" s="44"/>
      <c r="D85" s="107"/>
    </row>
    <row r="86" spans="1:4" ht="24" customHeight="1" x14ac:dyDescent="0.25">
      <c r="A86" s="25" t="s">
        <v>318</v>
      </c>
      <c r="B86" s="39" t="s">
        <v>104</v>
      </c>
      <c r="C86" s="44"/>
      <c r="D86" s="107"/>
    </row>
    <row r="87" spans="1:4" ht="24" customHeight="1" x14ac:dyDescent="0.25">
      <c r="A87" s="25" t="s">
        <v>324</v>
      </c>
      <c r="B87" s="39" t="s">
        <v>105</v>
      </c>
      <c r="C87" s="44"/>
      <c r="D87" s="107"/>
    </row>
    <row r="88" spans="1:4" ht="24" customHeight="1" x14ac:dyDescent="0.25">
      <c r="A88" s="25" t="s">
        <v>331</v>
      </c>
      <c r="B88" s="39" t="s">
        <v>106</v>
      </c>
      <c r="C88" s="44"/>
      <c r="D88" s="107"/>
    </row>
    <row r="89" spans="1:4" ht="30" customHeight="1" x14ac:dyDescent="0.25">
      <c r="A89" s="26"/>
      <c r="B89" s="79" t="s">
        <v>75</v>
      </c>
      <c r="C89" s="45">
        <f>SUM(C62:C88)</f>
        <v>0</v>
      </c>
      <c r="D89" s="45">
        <f>SUM(D63:D88)</f>
        <v>0</v>
      </c>
    </row>
    <row r="90" spans="1:4" ht="24" customHeight="1" x14ac:dyDescent="0.25">
      <c r="A90" s="31" t="s">
        <v>81</v>
      </c>
      <c r="B90" s="253" t="s">
        <v>365</v>
      </c>
      <c r="C90" s="253"/>
      <c r="D90" s="253"/>
    </row>
    <row r="91" spans="1:4" s="12" customFormat="1" ht="24" customHeight="1" x14ac:dyDescent="0.25">
      <c r="A91" s="25" t="s">
        <v>37</v>
      </c>
      <c r="B91" s="80" t="s">
        <v>115</v>
      </c>
      <c r="C91" s="44"/>
      <c r="D91" s="43"/>
    </row>
    <row r="92" spans="1:4" s="12" customFormat="1" ht="24" customHeight="1" x14ac:dyDescent="0.25">
      <c r="A92" s="25" t="s">
        <v>38</v>
      </c>
      <c r="B92" s="80" t="s">
        <v>107</v>
      </c>
      <c r="C92" s="44"/>
      <c r="D92" s="43"/>
    </row>
    <row r="93" spans="1:4" ht="33.75" customHeight="1" x14ac:dyDescent="0.25">
      <c r="A93" s="25" t="s">
        <v>39</v>
      </c>
      <c r="B93" s="78" t="s">
        <v>157</v>
      </c>
      <c r="C93" s="44"/>
      <c r="D93" s="157"/>
    </row>
    <row r="94" spans="1:4" ht="24" customHeight="1" x14ac:dyDescent="0.25">
      <c r="A94" s="25" t="s">
        <v>40</v>
      </c>
      <c r="B94" s="78" t="s">
        <v>127</v>
      </c>
      <c r="C94" s="44"/>
      <c r="D94" s="157"/>
    </row>
    <row r="95" spans="1:4" ht="24" customHeight="1" x14ac:dyDescent="0.25">
      <c r="A95" s="25" t="s">
        <v>41</v>
      </c>
      <c r="B95" s="78" t="s">
        <v>72</v>
      </c>
      <c r="C95" s="44"/>
      <c r="D95" s="157"/>
    </row>
    <row r="96" spans="1:4" ht="33.75" customHeight="1" x14ac:dyDescent="0.25">
      <c r="A96" s="25" t="s">
        <v>42</v>
      </c>
      <c r="B96" s="78" t="s">
        <v>98</v>
      </c>
      <c r="C96" s="44"/>
      <c r="D96" s="157"/>
    </row>
    <row r="97" spans="1:4" ht="33.75" customHeight="1" x14ac:dyDescent="0.25">
      <c r="A97" s="25" t="s">
        <v>43</v>
      </c>
      <c r="B97" s="78" t="s">
        <v>73</v>
      </c>
      <c r="C97" s="44"/>
      <c r="D97" s="157"/>
    </row>
    <row r="98" spans="1:4" ht="24" customHeight="1" x14ac:dyDescent="0.25">
      <c r="A98" s="25" t="s">
        <v>44</v>
      </c>
      <c r="B98" s="32" t="s">
        <v>74</v>
      </c>
      <c r="C98" s="44"/>
      <c r="D98" s="157"/>
    </row>
    <row r="99" spans="1:4" ht="33.75" customHeight="1" x14ac:dyDescent="0.25">
      <c r="A99" s="25" t="s">
        <v>93</v>
      </c>
      <c r="B99" s="32" t="s">
        <v>10</v>
      </c>
      <c r="C99" s="44"/>
      <c r="D99" s="157"/>
    </row>
    <row r="100" spans="1:4" ht="33.75" customHeight="1" x14ac:dyDescent="0.25">
      <c r="A100" s="25" t="s">
        <v>328</v>
      </c>
      <c r="B100" s="32" t="s">
        <v>384</v>
      </c>
      <c r="C100" s="44"/>
      <c r="D100" s="43"/>
    </row>
    <row r="101" spans="1:4" ht="33.75" customHeight="1" x14ac:dyDescent="0.25">
      <c r="A101" s="25" t="s">
        <v>397</v>
      </c>
      <c r="B101" s="76" t="s">
        <v>108</v>
      </c>
      <c r="C101" s="44"/>
      <c r="D101" s="43"/>
    </row>
    <row r="102" spans="1:4" ht="24" customHeight="1" x14ac:dyDescent="0.25">
      <c r="A102" s="25" t="s">
        <v>398</v>
      </c>
      <c r="B102" s="32" t="s">
        <v>330</v>
      </c>
      <c r="C102" s="44"/>
      <c r="D102" s="43"/>
    </row>
    <row r="103" spans="1:4" ht="24" customHeight="1" x14ac:dyDescent="0.25">
      <c r="A103" s="25" t="s">
        <v>399</v>
      </c>
      <c r="B103" s="39" t="s">
        <v>104</v>
      </c>
      <c r="C103" s="44"/>
      <c r="D103" s="43"/>
    </row>
    <row r="104" spans="1:4" ht="24" customHeight="1" x14ac:dyDescent="0.25">
      <c r="A104" s="25" t="s">
        <v>400</v>
      </c>
      <c r="B104" s="32" t="s">
        <v>118</v>
      </c>
      <c r="C104" s="44"/>
      <c r="D104" s="43"/>
    </row>
    <row r="105" spans="1:4" ht="24" customHeight="1" x14ac:dyDescent="0.25">
      <c r="A105" s="25" t="s">
        <v>401</v>
      </c>
      <c r="B105" s="32" t="s">
        <v>121</v>
      </c>
      <c r="C105" s="44"/>
      <c r="D105" s="43"/>
    </row>
    <row r="106" spans="1:4" ht="24" customHeight="1" x14ac:dyDescent="0.25">
      <c r="A106" s="25" t="s">
        <v>402</v>
      </c>
      <c r="B106" s="32" t="s">
        <v>123</v>
      </c>
      <c r="C106" s="44"/>
      <c r="D106" s="43"/>
    </row>
    <row r="107" spans="1:4" ht="24" customHeight="1" x14ac:dyDescent="0.25">
      <c r="A107" s="26"/>
      <c r="B107" s="37" t="s">
        <v>75</v>
      </c>
      <c r="C107" s="45">
        <f>SUM(C91:C106)</f>
        <v>0</v>
      </c>
      <c r="D107" s="45">
        <f>SUM(D91:D106)</f>
        <v>0</v>
      </c>
    </row>
    <row r="108" spans="1:4" s="12" customFormat="1" ht="21.75" customHeight="1" x14ac:dyDescent="0.25">
      <c r="A108" s="31" t="s">
        <v>82</v>
      </c>
      <c r="B108" s="245" t="s">
        <v>419</v>
      </c>
      <c r="C108" s="246"/>
      <c r="D108" s="247"/>
    </row>
    <row r="109" spans="1:4" s="12" customFormat="1" ht="21.75" customHeight="1" x14ac:dyDescent="0.25">
      <c r="A109" s="25" t="s">
        <v>45</v>
      </c>
      <c r="B109" s="34" t="s">
        <v>115</v>
      </c>
      <c r="C109" s="44"/>
      <c r="D109" s="43"/>
    </row>
    <row r="110" spans="1:4" s="12" customFormat="1" ht="21.75" customHeight="1" x14ac:dyDescent="0.25">
      <c r="A110" s="25" t="s">
        <v>46</v>
      </c>
      <c r="B110" s="32" t="s">
        <v>117</v>
      </c>
      <c r="C110" s="44"/>
      <c r="D110" s="43"/>
    </row>
    <row r="111" spans="1:4" s="12" customFormat="1" ht="21.75" customHeight="1" x14ac:dyDescent="0.25">
      <c r="A111" s="25" t="s">
        <v>47</v>
      </c>
      <c r="B111" s="32" t="s">
        <v>166</v>
      </c>
      <c r="C111" s="44"/>
      <c r="D111" s="43"/>
    </row>
    <row r="112" spans="1:4" s="12" customFormat="1" ht="21.75" customHeight="1" x14ac:dyDescent="0.25">
      <c r="A112" s="25" t="s">
        <v>48</v>
      </c>
      <c r="B112" s="32" t="s">
        <v>118</v>
      </c>
      <c r="C112" s="44"/>
      <c r="D112" s="43"/>
    </row>
    <row r="113" spans="1:4" s="12" customFormat="1" ht="21.75" customHeight="1" x14ac:dyDescent="0.25">
      <c r="A113" s="25" t="s">
        <v>94</v>
      </c>
      <c r="B113" s="32" t="s">
        <v>128</v>
      </c>
      <c r="C113" s="44"/>
      <c r="D113" s="43"/>
    </row>
    <row r="114" spans="1:4" s="12" customFormat="1" ht="21.75" customHeight="1" x14ac:dyDescent="0.25">
      <c r="A114" s="25" t="s">
        <v>95</v>
      </c>
      <c r="B114" s="32" t="s">
        <v>121</v>
      </c>
      <c r="C114" s="44"/>
      <c r="D114" s="43"/>
    </row>
    <row r="115" spans="1:4" s="12" customFormat="1" ht="21.75" customHeight="1" x14ac:dyDescent="0.25">
      <c r="A115" s="25" t="s">
        <v>96</v>
      </c>
      <c r="B115" s="32" t="s">
        <v>122</v>
      </c>
      <c r="C115" s="44"/>
      <c r="D115" s="43"/>
    </row>
    <row r="116" spans="1:4" s="12" customFormat="1" ht="21.75" customHeight="1" x14ac:dyDescent="0.25">
      <c r="A116" s="25" t="s">
        <v>52</v>
      </c>
      <c r="B116" s="32" t="s">
        <v>123</v>
      </c>
      <c r="C116" s="44"/>
      <c r="D116" s="43"/>
    </row>
    <row r="117" spans="1:4" s="12" customFormat="1" ht="21.75" customHeight="1" x14ac:dyDescent="0.25">
      <c r="A117" s="25" t="s">
        <v>53</v>
      </c>
      <c r="B117" s="32" t="s">
        <v>124</v>
      </c>
      <c r="C117" s="44"/>
      <c r="D117" s="43"/>
    </row>
    <row r="118" spans="1:4" s="12" customFormat="1" ht="21.75" customHeight="1" x14ac:dyDescent="0.25">
      <c r="A118" s="25" t="s">
        <v>54</v>
      </c>
      <c r="B118" s="32" t="s">
        <v>125</v>
      </c>
      <c r="C118" s="44"/>
      <c r="D118" s="43"/>
    </row>
    <row r="119" spans="1:4" s="12" customFormat="1" ht="21.75" customHeight="1" x14ac:dyDescent="0.25">
      <c r="A119" s="25" t="s">
        <v>55</v>
      </c>
      <c r="B119" s="32" t="s">
        <v>167</v>
      </c>
      <c r="C119" s="44"/>
      <c r="D119" s="43"/>
    </row>
    <row r="120" spans="1:4" s="12" customFormat="1" ht="21.75" customHeight="1" x14ac:dyDescent="0.25">
      <c r="A120" s="25" t="s">
        <v>56</v>
      </c>
      <c r="B120" s="32" t="s">
        <v>129</v>
      </c>
      <c r="C120" s="44"/>
      <c r="D120" s="43"/>
    </row>
    <row r="121" spans="1:4" s="12" customFormat="1" ht="18" customHeight="1" x14ac:dyDescent="0.25">
      <c r="A121" s="66"/>
      <c r="B121" s="37" t="s">
        <v>75</v>
      </c>
      <c r="C121" s="45">
        <f>SUM(C109:C120)</f>
        <v>0</v>
      </c>
      <c r="D121" s="45">
        <f>SUM(D109:D109)</f>
        <v>0</v>
      </c>
    </row>
    <row r="122" spans="1:4" ht="24" customHeight="1" x14ac:dyDescent="0.25">
      <c r="A122" s="31" t="s">
        <v>423</v>
      </c>
      <c r="B122" s="245" t="s">
        <v>378</v>
      </c>
      <c r="C122" s="246"/>
      <c r="D122" s="247"/>
    </row>
    <row r="123" spans="1:4" ht="24" customHeight="1" x14ac:dyDescent="0.25">
      <c r="A123" s="25" t="s">
        <v>49</v>
      </c>
      <c r="B123" s="34" t="s">
        <v>115</v>
      </c>
      <c r="C123" s="44"/>
      <c r="D123" s="43"/>
    </row>
    <row r="124" spans="1:4" ht="24" customHeight="1" x14ac:dyDescent="0.25">
      <c r="A124" s="25" t="s">
        <v>67</v>
      </c>
      <c r="B124" s="32" t="s">
        <v>117</v>
      </c>
      <c r="C124" s="44"/>
      <c r="D124" s="43"/>
    </row>
    <row r="125" spans="1:4" ht="24" customHeight="1" x14ac:dyDescent="0.25">
      <c r="A125" s="25" t="s">
        <v>68</v>
      </c>
      <c r="B125" s="32" t="s">
        <v>166</v>
      </c>
      <c r="C125" s="44"/>
      <c r="D125" s="43"/>
    </row>
    <row r="126" spans="1:4" ht="24" customHeight="1" x14ac:dyDescent="0.25">
      <c r="A126" s="25" t="s">
        <v>424</v>
      </c>
      <c r="B126" s="32" t="s">
        <v>118</v>
      </c>
      <c r="C126" s="44"/>
      <c r="D126" s="43"/>
    </row>
    <row r="127" spans="1:4" ht="24" customHeight="1" x14ac:dyDescent="0.25">
      <c r="A127" s="25" t="s">
        <v>425</v>
      </c>
      <c r="B127" s="32" t="s">
        <v>128</v>
      </c>
      <c r="C127" s="44"/>
      <c r="D127" s="43"/>
    </row>
    <row r="128" spans="1:4" ht="24" customHeight="1" x14ac:dyDescent="0.25">
      <c r="A128" s="25" t="s">
        <v>426</v>
      </c>
      <c r="B128" s="32" t="s">
        <v>121</v>
      </c>
      <c r="C128" s="44"/>
      <c r="D128" s="43"/>
    </row>
    <row r="129" spans="1:4" ht="24" customHeight="1" x14ac:dyDescent="0.25">
      <c r="A129" s="25" t="s">
        <v>427</v>
      </c>
      <c r="B129" s="32" t="s">
        <v>122</v>
      </c>
      <c r="C129" s="44"/>
      <c r="D129" s="43"/>
    </row>
    <row r="130" spans="1:4" ht="24" customHeight="1" x14ac:dyDescent="0.25">
      <c r="A130" s="25" t="s">
        <v>428</v>
      </c>
      <c r="B130" s="32" t="s">
        <v>123</v>
      </c>
      <c r="C130" s="44"/>
      <c r="D130" s="43"/>
    </row>
    <row r="131" spans="1:4" ht="24" customHeight="1" x14ac:dyDescent="0.25">
      <c r="A131" s="25" t="s">
        <v>429</v>
      </c>
      <c r="B131" s="32" t="s">
        <v>124</v>
      </c>
      <c r="C131" s="44"/>
      <c r="D131" s="43"/>
    </row>
    <row r="132" spans="1:4" ht="24" customHeight="1" x14ac:dyDescent="0.25">
      <c r="A132" s="25" t="s">
        <v>430</v>
      </c>
      <c r="B132" s="32" t="s">
        <v>125</v>
      </c>
      <c r="C132" s="44"/>
      <c r="D132" s="43"/>
    </row>
    <row r="133" spans="1:4" ht="24" customHeight="1" x14ac:dyDescent="0.25">
      <c r="A133" s="25" t="s">
        <v>431</v>
      </c>
      <c r="B133" s="32" t="s">
        <v>167</v>
      </c>
      <c r="C133" s="44"/>
      <c r="D133" s="43"/>
    </row>
    <row r="134" spans="1:4" ht="24" customHeight="1" x14ac:dyDescent="0.25">
      <c r="A134" s="25" t="s">
        <v>432</v>
      </c>
      <c r="B134" s="32" t="s">
        <v>129</v>
      </c>
      <c r="C134" s="44"/>
      <c r="D134" s="43"/>
    </row>
    <row r="135" spans="1:4" ht="18" customHeight="1" x14ac:dyDescent="0.25">
      <c r="A135" s="26"/>
      <c r="B135" s="37" t="s">
        <v>75</v>
      </c>
      <c r="C135" s="45">
        <f>SUM(C123:C134)</f>
        <v>0</v>
      </c>
      <c r="D135" s="45">
        <f>SUM(D123)</f>
        <v>0</v>
      </c>
    </row>
    <row r="136" spans="1:4" s="12" customFormat="1" ht="24" customHeight="1" x14ac:dyDescent="0.25">
      <c r="A136" s="255" t="s">
        <v>135</v>
      </c>
      <c r="B136" s="217"/>
      <c r="C136" s="138">
        <f>C135+C121+C107+C89+C60</f>
        <v>0</v>
      </c>
      <c r="D136" s="138">
        <f>D135+D121+D107+D89+D60</f>
        <v>0</v>
      </c>
    </row>
    <row r="137" spans="1:4" ht="34.5" customHeight="1" x14ac:dyDescent="0.25">
      <c r="A137" s="34"/>
      <c r="B137" s="131"/>
      <c r="C137" s="132"/>
      <c r="D137" s="80"/>
    </row>
  </sheetData>
  <mergeCells count="14">
    <mergeCell ref="B90:D90"/>
    <mergeCell ref="B108:D108"/>
    <mergeCell ref="B122:D122"/>
    <mergeCell ref="A136:B136"/>
    <mergeCell ref="C4:E5"/>
    <mergeCell ref="A9:D9"/>
    <mergeCell ref="A7:D7"/>
    <mergeCell ref="A8:D8"/>
    <mergeCell ref="A11:A12"/>
    <mergeCell ref="B11:B12"/>
    <mergeCell ref="C11:C12"/>
    <mergeCell ref="D11:D12"/>
    <mergeCell ref="B13:D13"/>
    <mergeCell ref="B61:D61"/>
  </mergeCells>
  <pageMargins left="0.78740157480314965" right="0.39370078740157483" top="0.39370078740157483" bottom="0.39370078740157483" header="0.31496062992125984" footer="0.31496062992125984"/>
  <pageSetup paperSize="9" scale="87" fitToHeight="0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F20"/>
  <sheetViews>
    <sheetView workbookViewId="0">
      <selection activeCell="D19" sqref="D19"/>
    </sheetView>
  </sheetViews>
  <sheetFormatPr defaultColWidth="9.140625" defaultRowHeight="15.75" x14ac:dyDescent="0.25"/>
  <cols>
    <col min="1" max="1" width="6.7109375" style="1" customWidth="1"/>
    <col min="2" max="2" width="45.7109375" style="1" customWidth="1"/>
    <col min="3" max="3" width="35.140625" style="1" customWidth="1"/>
    <col min="4" max="4" width="13.7109375" style="1" customWidth="1"/>
    <col min="5" max="5" width="13.5703125" style="1" customWidth="1"/>
    <col min="6" max="16384" width="9.140625" style="1"/>
  </cols>
  <sheetData>
    <row r="1" spans="1:6" ht="15.75" customHeight="1" x14ac:dyDescent="0.25">
      <c r="D1" s="248" t="s">
        <v>78</v>
      </c>
      <c r="E1" s="248"/>
    </row>
    <row r="2" spans="1:6" ht="15.75" customHeight="1" x14ac:dyDescent="0.25">
      <c r="D2" s="208" t="s">
        <v>359</v>
      </c>
      <c r="E2" s="208"/>
      <c r="F2" s="208"/>
    </row>
    <row r="3" spans="1:6" ht="15.75" customHeight="1" x14ac:dyDescent="0.25">
      <c r="D3" s="208"/>
      <c r="E3" s="208"/>
      <c r="F3" s="208"/>
    </row>
    <row r="4" spans="1:6" ht="15.75" customHeight="1" x14ac:dyDescent="0.25">
      <c r="D4" s="208"/>
      <c r="E4" s="208"/>
      <c r="F4" s="208"/>
    </row>
    <row r="5" spans="1:6" ht="15.75" hidden="1" customHeight="1" x14ac:dyDescent="0.25">
      <c r="D5" s="208"/>
      <c r="E5" s="208"/>
      <c r="F5" s="208"/>
    </row>
    <row r="6" spans="1:6" ht="15.75" hidden="1" customHeight="1" x14ac:dyDescent="0.25">
      <c r="D6" s="208"/>
      <c r="E6" s="208"/>
      <c r="F6" s="208"/>
    </row>
    <row r="7" spans="1:6" ht="15.75" hidden="1" customHeight="1" x14ac:dyDescent="0.25">
      <c r="D7" s="208"/>
      <c r="E7" s="208"/>
      <c r="F7" s="208"/>
    </row>
    <row r="8" spans="1:6" ht="47.25" customHeight="1" x14ac:dyDescent="0.25">
      <c r="A8" s="290" t="s">
        <v>379</v>
      </c>
      <c r="B8" s="290"/>
      <c r="C8" s="290"/>
      <c r="D8" s="290"/>
      <c r="E8" s="290"/>
    </row>
    <row r="9" spans="1:6" ht="15.75" customHeight="1" x14ac:dyDescent="0.25">
      <c r="A9" s="21"/>
      <c r="B9" s="21"/>
      <c r="C9" s="21"/>
      <c r="D9" s="21"/>
      <c r="E9" s="21"/>
    </row>
    <row r="10" spans="1:6" ht="15.75" customHeight="1" x14ac:dyDescent="0.25">
      <c r="C10" s="10"/>
      <c r="D10" s="10"/>
      <c r="E10" s="173" t="s">
        <v>297</v>
      </c>
    </row>
    <row r="11" spans="1:6" ht="31.5" customHeight="1" x14ac:dyDescent="0.25">
      <c r="A11" s="249" t="s">
        <v>238</v>
      </c>
      <c r="B11" s="251" t="s">
        <v>264</v>
      </c>
      <c r="C11" s="251" t="s">
        <v>97</v>
      </c>
      <c r="D11" s="238" t="s">
        <v>75</v>
      </c>
      <c r="E11" s="240" t="s">
        <v>274</v>
      </c>
    </row>
    <row r="12" spans="1:6" ht="15.75" customHeight="1" x14ac:dyDescent="0.25">
      <c r="A12" s="250"/>
      <c r="B12" s="252"/>
      <c r="C12" s="252"/>
      <c r="D12" s="239"/>
      <c r="E12" s="241"/>
    </row>
    <row r="13" spans="1:6" ht="24" customHeight="1" x14ac:dyDescent="0.25">
      <c r="A13" s="31" t="s">
        <v>79</v>
      </c>
      <c r="B13" s="272" t="s">
        <v>380</v>
      </c>
      <c r="C13" s="272"/>
      <c r="D13" s="272"/>
      <c r="E13" s="272"/>
    </row>
    <row r="14" spans="1:6" ht="53.25" customHeight="1" x14ac:dyDescent="0.25">
      <c r="A14" s="25" t="s">
        <v>70</v>
      </c>
      <c r="B14" s="108" t="s">
        <v>183</v>
      </c>
      <c r="C14" s="171" t="s">
        <v>115</v>
      </c>
      <c r="D14" s="44">
        <v>1.3</v>
      </c>
      <c r="E14" s="43"/>
    </row>
    <row r="15" spans="1:6" ht="24" customHeight="1" x14ac:dyDescent="0.25">
      <c r="A15" s="66"/>
      <c r="B15" s="59" t="s">
        <v>77</v>
      </c>
      <c r="C15" s="45"/>
      <c r="D15" s="45">
        <f>SUM(D14:D14)</f>
        <v>1.3</v>
      </c>
      <c r="E15" s="45">
        <f>SUM(E14:E14)</f>
        <v>0</v>
      </c>
    </row>
    <row r="16" spans="1:6" ht="24" customHeight="1" x14ac:dyDescent="0.25">
      <c r="A16" s="31" t="s">
        <v>80</v>
      </c>
      <c r="B16" s="245" t="s">
        <v>378</v>
      </c>
      <c r="C16" s="246"/>
      <c r="D16" s="246"/>
      <c r="E16" s="246"/>
    </row>
    <row r="17" spans="1:5" ht="47.25" customHeight="1" x14ac:dyDescent="0.25">
      <c r="A17" s="25" t="s">
        <v>25</v>
      </c>
      <c r="B17" s="198" t="s">
        <v>293</v>
      </c>
      <c r="C17" s="16" t="s">
        <v>115</v>
      </c>
      <c r="D17" s="44">
        <v>300.2</v>
      </c>
      <c r="E17" s="144"/>
    </row>
    <row r="18" spans="1:5" ht="20.25" customHeight="1" x14ac:dyDescent="0.25">
      <c r="A18" s="26"/>
      <c r="B18" s="37" t="s">
        <v>77</v>
      </c>
      <c r="C18" s="36"/>
      <c r="D18" s="45">
        <f>SUM(D17:D17)</f>
        <v>300.2</v>
      </c>
      <c r="E18" s="45">
        <f>SUM(E17:E17)</f>
        <v>0</v>
      </c>
    </row>
    <row r="19" spans="1:5" ht="20.25" customHeight="1" x14ac:dyDescent="0.25">
      <c r="A19" s="255" t="s">
        <v>135</v>
      </c>
      <c r="B19" s="217"/>
      <c r="C19" s="53"/>
      <c r="D19" s="138">
        <f>D15+D18</f>
        <v>301.5</v>
      </c>
      <c r="E19" s="138">
        <f>E15+E18</f>
        <v>0</v>
      </c>
    </row>
    <row r="20" spans="1:5" ht="15.75" customHeight="1" x14ac:dyDescent="0.25">
      <c r="A20" s="125"/>
      <c r="B20" s="125"/>
      <c r="C20" s="125"/>
      <c r="D20" s="135"/>
      <c r="E20" s="125"/>
    </row>
  </sheetData>
  <mergeCells count="12">
    <mergeCell ref="D2:F4"/>
    <mergeCell ref="D5:F7"/>
    <mergeCell ref="D1:E1"/>
    <mergeCell ref="A19:B19"/>
    <mergeCell ref="A8:E8"/>
    <mergeCell ref="A11:A12"/>
    <mergeCell ref="B11:B12"/>
    <mergeCell ref="C11:C12"/>
    <mergeCell ref="D11:D12"/>
    <mergeCell ref="B13:E13"/>
    <mergeCell ref="B16:E16"/>
    <mergeCell ref="E11:E12"/>
  </mergeCells>
  <pageMargins left="0.31496062992125984" right="0.31496062992125984" top="0.74803149606299213" bottom="0.74803149606299213" header="0.31496062992125984" footer="0.31496062992125984"/>
  <pageSetup paperSize="9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F26"/>
  <sheetViews>
    <sheetView topLeftCell="A3" workbookViewId="0">
      <selection activeCell="A5" sqref="A5:F24"/>
    </sheetView>
  </sheetViews>
  <sheetFormatPr defaultRowHeight="12.75" x14ac:dyDescent="0.2"/>
  <cols>
    <col min="1" max="1" width="6.28515625" customWidth="1"/>
    <col min="2" max="2" width="42.5703125" customWidth="1"/>
    <col min="3" max="4" width="11.28515625" customWidth="1"/>
    <col min="5" max="5" width="12" customWidth="1"/>
    <col min="6" max="6" width="11.28515625" customWidth="1"/>
  </cols>
  <sheetData>
    <row r="1" spans="1:6" ht="15.75" x14ac:dyDescent="0.25">
      <c r="A1" s="1"/>
      <c r="B1" s="1"/>
      <c r="C1" s="248" t="s">
        <v>244</v>
      </c>
      <c r="D1" s="248"/>
      <c r="E1" s="248"/>
      <c r="F1" s="248"/>
    </row>
    <row r="2" spans="1:6" ht="15.75" x14ac:dyDescent="0.25">
      <c r="A2" s="1"/>
      <c r="B2" s="1"/>
      <c r="C2" s="306" t="s">
        <v>134</v>
      </c>
      <c r="D2" s="306"/>
      <c r="E2" s="306"/>
      <c r="F2" s="306"/>
    </row>
    <row r="3" spans="1:6" ht="15.75" x14ac:dyDescent="0.25">
      <c r="A3" s="1"/>
      <c r="B3" s="1"/>
      <c r="C3" s="306" t="s">
        <v>243</v>
      </c>
      <c r="D3" s="306"/>
      <c r="E3" s="306"/>
      <c r="F3" s="306"/>
    </row>
    <row r="4" spans="1:6" ht="15.75" x14ac:dyDescent="0.25">
      <c r="A4" s="1"/>
      <c r="B4" s="8"/>
      <c r="C4" s="14"/>
      <c r="D4" s="74"/>
      <c r="E4" s="1"/>
      <c r="F4" s="1"/>
    </row>
    <row r="5" spans="1:6" ht="15.75" x14ac:dyDescent="0.25">
      <c r="A5" s="254" t="s">
        <v>248</v>
      </c>
      <c r="B5" s="254"/>
      <c r="C5" s="254"/>
      <c r="D5" s="254"/>
      <c r="E5" s="254"/>
      <c r="F5" s="254"/>
    </row>
    <row r="6" spans="1:6" ht="15.75" x14ac:dyDescent="0.25">
      <c r="A6" s="209" t="s">
        <v>249</v>
      </c>
      <c r="B6" s="209"/>
      <c r="C6" s="209"/>
      <c r="D6" s="209"/>
      <c r="E6" s="209"/>
      <c r="F6" s="209"/>
    </row>
    <row r="7" spans="1:6" ht="15.75" x14ac:dyDescent="0.25">
      <c r="A7" s="1"/>
      <c r="B7" s="12"/>
      <c r="C7" s="12"/>
      <c r="D7" s="74"/>
      <c r="E7" s="1"/>
      <c r="F7" s="51" t="s">
        <v>64</v>
      </c>
    </row>
    <row r="8" spans="1:6" ht="15.75" x14ac:dyDescent="0.25">
      <c r="A8" s="218" t="s">
        <v>237</v>
      </c>
      <c r="B8" s="236" t="s">
        <v>246</v>
      </c>
      <c r="C8" s="238" t="s">
        <v>75</v>
      </c>
      <c r="D8" s="303" t="s">
        <v>130</v>
      </c>
      <c r="E8" s="304"/>
      <c r="F8" s="305"/>
    </row>
    <row r="9" spans="1:6" ht="15.75" x14ac:dyDescent="0.2">
      <c r="A9" s="219"/>
      <c r="B9" s="237"/>
      <c r="C9" s="239"/>
      <c r="D9" s="298" t="s">
        <v>131</v>
      </c>
      <c r="E9" s="299"/>
      <c r="F9" s="218" t="s">
        <v>132</v>
      </c>
    </row>
    <row r="10" spans="1:6" ht="40.5" customHeight="1" x14ac:dyDescent="0.2">
      <c r="A10" s="220"/>
      <c r="B10" s="302"/>
      <c r="C10" s="287"/>
      <c r="D10" s="16" t="s">
        <v>113</v>
      </c>
      <c r="E10" s="17" t="s">
        <v>133</v>
      </c>
      <c r="F10" s="220"/>
    </row>
    <row r="11" spans="1:6" ht="42.75" customHeight="1" x14ac:dyDescent="0.25">
      <c r="A11" s="22" t="s">
        <v>79</v>
      </c>
      <c r="B11" s="142" t="str">
        <f>ASIGNAVIMAI!B12</f>
        <v>Savivaldybės valdymo programa</v>
      </c>
      <c r="C11" s="44">
        <f>ASIGNAVIMAI!C22</f>
        <v>257.2</v>
      </c>
      <c r="D11" s="43">
        <f>ASIGNAVIMAI!D22</f>
        <v>165</v>
      </c>
      <c r="E11" s="43" t="e">
        <f>ASIGNAVIMAI!#REF!</f>
        <v>#REF!</v>
      </c>
      <c r="F11" s="43" t="e">
        <f>ASIGNAVIMAI!#REF!</f>
        <v>#REF!</v>
      </c>
    </row>
    <row r="12" spans="1:6" ht="15.75" x14ac:dyDescent="0.25">
      <c r="A12" s="22" t="s">
        <v>80</v>
      </c>
      <c r="B12" s="143" t="str">
        <f>ASIGNAVIMAI!B23</f>
        <v>Kaišiadorių r. Pravieniškių lopšelio-darželio „Ąžuoliukas“ direktorius</v>
      </c>
      <c r="C12" s="44">
        <f>ASIGNAVIMAI!C51</f>
        <v>20.100000000000001</v>
      </c>
      <c r="D12" s="43">
        <f>ASIGNAVIMAI!D51</f>
        <v>0</v>
      </c>
      <c r="E12" s="43" t="e">
        <f>ASIGNAVIMAI!#REF!</f>
        <v>#REF!</v>
      </c>
      <c r="F12" s="43" t="e">
        <f>ASIGNAVIMAI!#REF!</f>
        <v>#REF!</v>
      </c>
    </row>
    <row r="13" spans="1:6" ht="15.75" x14ac:dyDescent="0.25">
      <c r="A13" s="22" t="s">
        <v>81</v>
      </c>
      <c r="B13" s="22" t="str">
        <f>ASIGNAVIMAI!B52</f>
        <v>Palomenės seniūnas</v>
      </c>
      <c r="C13" s="44">
        <f>ASIGNAVIMAI!C63</f>
        <v>723.7</v>
      </c>
      <c r="D13" s="43">
        <f>ASIGNAVIMAI!D63</f>
        <v>640</v>
      </c>
      <c r="E13" s="43" t="e">
        <f>ASIGNAVIMAI!#REF!</f>
        <v>#REF!</v>
      </c>
      <c r="F13" s="43" t="e">
        <f>ASIGNAVIMAI!#REF!</f>
        <v>#REF!</v>
      </c>
    </row>
    <row r="14" spans="1:6" ht="15.75" x14ac:dyDescent="0.25">
      <c r="A14" s="22" t="s">
        <v>82</v>
      </c>
      <c r="B14" s="143" t="str">
        <f>ASIGNAVIMAI!B64</f>
        <v>Kaišiadorių r. Rumšiškių  lopšelio-darželio direktorius</v>
      </c>
      <c r="C14" s="44">
        <f>ASIGNAVIMAI!C81</f>
        <v>145.6</v>
      </c>
      <c r="D14" s="43">
        <f>ASIGNAVIMAI!D81</f>
        <v>115.4</v>
      </c>
      <c r="E14" s="43" t="e">
        <f>ASIGNAVIMAI!#REF!</f>
        <v>#REF!</v>
      </c>
      <c r="F14" s="43"/>
    </row>
    <row r="15" spans="1:6" ht="15.75" x14ac:dyDescent="0.25">
      <c r="A15" s="22" t="s">
        <v>83</v>
      </c>
      <c r="B15" s="22" t="str">
        <f>ASIGNAVIMAI!B82</f>
        <v>Kaišiadorių kultūros centro direktorius</v>
      </c>
      <c r="C15" s="44">
        <f>ASIGNAVIMAI!C85</f>
        <v>123.9</v>
      </c>
      <c r="D15" s="43">
        <f>ASIGNAVIMAI!D85</f>
        <v>100.8</v>
      </c>
      <c r="E15" s="43" t="e">
        <f>ASIGNAVIMAI!#REF!</f>
        <v>#REF!</v>
      </c>
      <c r="F15" s="43"/>
    </row>
    <row r="16" spans="1:6" ht="15.75" x14ac:dyDescent="0.25">
      <c r="A16" s="22" t="s">
        <v>84</v>
      </c>
      <c r="B16" s="22" t="str">
        <f>ASIGNAVIMAI!B86</f>
        <v>Žaslių kultūros centro direktorius</v>
      </c>
      <c r="C16" s="44">
        <f>ASIGNAVIMAI!C88</f>
        <v>18844.900000000001</v>
      </c>
      <c r="D16" s="43">
        <f>ASIGNAVIMAI!D88</f>
        <v>28703.000000000007</v>
      </c>
      <c r="E16" s="43" t="e">
        <f>ASIGNAVIMAI!#REF!</f>
        <v>#REF!</v>
      </c>
      <c r="F16" s="43"/>
    </row>
    <row r="17" spans="1:6" ht="15.75" x14ac:dyDescent="0.25">
      <c r="A17" s="22" t="s">
        <v>85</v>
      </c>
      <c r="B17" s="22" t="str">
        <f>ASIGNAVIMAI!B89</f>
        <v>Sveikatos ir socialinės apsaugos programa</v>
      </c>
      <c r="C17" s="44">
        <f>ASIGNAVIMAI!C91</f>
        <v>1498.6</v>
      </c>
      <c r="D17" s="43">
        <f>ASIGNAVIMAI!D91</f>
        <v>1028.1999999999998</v>
      </c>
      <c r="E17" s="43"/>
      <c r="F17" s="43" t="e">
        <f>ASIGNAVIMAI!#REF!</f>
        <v>#REF!</v>
      </c>
    </row>
    <row r="18" spans="1:6" ht="15.75" x14ac:dyDescent="0.25">
      <c r="A18" s="22" t="s">
        <v>86</v>
      </c>
      <c r="B18" s="22" t="str">
        <f>ASIGNAVIMAI!B97</f>
        <v>Kaišiadorių r. Žiežmarių mokyklos-darželio „Vaikystės dvaras“ direktorius</v>
      </c>
      <c r="C18" s="44">
        <f>ASIGNAVIMAI!C99</f>
        <v>6.6</v>
      </c>
      <c r="D18" s="43">
        <f>ASIGNAVIMAI!D99</f>
        <v>0</v>
      </c>
      <c r="E18" s="43" t="e">
        <f>ASIGNAVIMAI!#REF!</f>
        <v>#REF!</v>
      </c>
      <c r="F18" s="43"/>
    </row>
    <row r="19" spans="1:6" ht="15.75" x14ac:dyDescent="0.25">
      <c r="A19" s="22" t="s">
        <v>87</v>
      </c>
      <c r="B19" s="22" t="str">
        <f>ASIGNAVIMAI!B100</f>
        <v>Kaišiadorių r. Rumšiškių Antano Baranausko gimnazijos direktorius</v>
      </c>
      <c r="C19" s="44">
        <f>ASIGNAVIMAI!C103</f>
        <v>4</v>
      </c>
      <c r="D19" s="43">
        <f>ASIGNAVIMAI!D103</f>
        <v>0</v>
      </c>
      <c r="E19" s="43" t="e">
        <f>ASIGNAVIMAI!#REF!</f>
        <v>#REF!</v>
      </c>
      <c r="F19" s="43"/>
    </row>
    <row r="20" spans="1:6" ht="31.5" x14ac:dyDescent="0.25">
      <c r="A20" s="22" t="s">
        <v>88</v>
      </c>
      <c r="B20" s="108" t="str">
        <f>ASIGNAVIMAI!B104</f>
        <v>Kaišiadorių šventosios Faustinos ugdymo centro direktorius</v>
      </c>
      <c r="C20" s="44">
        <f>ASIGNAVIMAI!C106</f>
        <v>37.6</v>
      </c>
      <c r="D20" s="43">
        <f>ASIGNAVIMAI!D106</f>
        <v>36.6</v>
      </c>
      <c r="E20" s="43"/>
      <c r="F20" s="43" t="e">
        <f>ASIGNAVIMAI!#REF!</f>
        <v>#REF!</v>
      </c>
    </row>
    <row r="21" spans="1:6" ht="15.75" x14ac:dyDescent="0.25">
      <c r="A21" s="22" t="s">
        <v>89</v>
      </c>
      <c r="B21" s="22" t="str">
        <f>ASIGNAVIMAI!B107</f>
        <v>Rumšiškių kultūros centro direktorius</v>
      </c>
      <c r="C21" s="44">
        <f>ASIGNAVIMAI!C111</f>
        <v>2.2000000000000002</v>
      </c>
      <c r="D21" s="43">
        <f>ASIGNAVIMAI!D111</f>
        <v>0</v>
      </c>
      <c r="E21" s="43"/>
      <c r="F21" s="43" t="e">
        <f>ASIGNAVIMAI!#REF!</f>
        <v>#REF!</v>
      </c>
    </row>
    <row r="22" spans="1:6" ht="15.75" x14ac:dyDescent="0.25">
      <c r="A22" s="22" t="s">
        <v>90</v>
      </c>
      <c r="B22" s="22" t="str">
        <f>ASIGNAVIMAI!B112</f>
        <v>Pravieniškių seniūnas</v>
      </c>
      <c r="C22" s="44">
        <f>ASIGNAVIMAI!C122</f>
        <v>40.700000000000003</v>
      </c>
      <c r="D22" s="43">
        <f>ASIGNAVIMAI!D122</f>
        <v>0</v>
      </c>
      <c r="E22" s="43"/>
      <c r="F22" s="43" t="e">
        <f>ASIGNAVIMAI!#REF!</f>
        <v>#REF!</v>
      </c>
    </row>
    <row r="23" spans="1:6" ht="15.75" x14ac:dyDescent="0.25">
      <c r="A23" s="22" t="s">
        <v>149</v>
      </c>
      <c r="B23" s="25" t="str">
        <f>ASIGNAVIMAI!B123</f>
        <v>Palomenės seniūnas</v>
      </c>
      <c r="C23" s="44">
        <f>ASIGNAVIMAI!C135</f>
        <v>62.7</v>
      </c>
      <c r="D23" s="43">
        <f>ASIGNAVIMAI!D135</f>
        <v>0</v>
      </c>
      <c r="E23" s="43"/>
      <c r="F23" s="43" t="e">
        <f>ASIGNAVIMAI!#REF!</f>
        <v>#REF!</v>
      </c>
    </row>
    <row r="24" spans="1:6" ht="24.75" customHeight="1" x14ac:dyDescent="0.25">
      <c r="A24" s="300" t="s">
        <v>135</v>
      </c>
      <c r="B24" s="301"/>
      <c r="C24" s="110">
        <f>SUM(C11:C23)</f>
        <v>21767.8</v>
      </c>
      <c r="D24" s="110">
        <f t="shared" ref="D24:F24" si="0">SUM(D11:D23)</f>
        <v>30789.000000000007</v>
      </c>
      <c r="E24" s="110" t="e">
        <f t="shared" si="0"/>
        <v>#REF!</v>
      </c>
      <c r="F24" s="110" t="e">
        <f t="shared" si="0"/>
        <v>#REF!</v>
      </c>
    </row>
    <row r="26" spans="1:6" x14ac:dyDescent="0.2">
      <c r="A26" s="127"/>
      <c r="B26" s="127"/>
      <c r="C26" s="127"/>
      <c r="D26" s="127"/>
      <c r="E26" s="127"/>
      <c r="F26" s="127"/>
    </row>
  </sheetData>
  <mergeCells count="12">
    <mergeCell ref="C1:F1"/>
    <mergeCell ref="C2:F2"/>
    <mergeCell ref="C3:F3"/>
    <mergeCell ref="A5:F5"/>
    <mergeCell ref="A6:F6"/>
    <mergeCell ref="D9:E9"/>
    <mergeCell ref="F9:F10"/>
    <mergeCell ref="A24:B24"/>
    <mergeCell ref="A8:A10"/>
    <mergeCell ref="B8:B10"/>
    <mergeCell ref="C8:C10"/>
    <mergeCell ref="D8:F8"/>
  </mergeCells>
  <pageMargins left="0.51181102362204722" right="0.31496062992125984" top="0.55118110236220474" bottom="0.55118110236220474" header="0.31496062992125984" footer="0.31496062992125984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F24"/>
  <sheetViews>
    <sheetView topLeftCell="A10" workbookViewId="0">
      <selection sqref="A1:XFD1048576"/>
    </sheetView>
  </sheetViews>
  <sheetFormatPr defaultRowHeight="12.75" x14ac:dyDescent="0.2"/>
  <cols>
    <col min="1" max="1" width="6.85546875" customWidth="1"/>
    <col min="2" max="2" width="44" customWidth="1"/>
    <col min="3" max="3" width="11.85546875" customWidth="1"/>
    <col min="4" max="4" width="11.140625" customWidth="1"/>
    <col min="5" max="5" width="13.7109375" customWidth="1"/>
    <col min="6" max="6" width="10.85546875" customWidth="1"/>
  </cols>
  <sheetData>
    <row r="1" spans="1:6" ht="15.75" x14ac:dyDescent="0.25">
      <c r="A1" s="1"/>
      <c r="B1" s="1"/>
      <c r="C1" s="248" t="s">
        <v>244</v>
      </c>
      <c r="D1" s="248"/>
      <c r="E1" s="248"/>
      <c r="F1" s="248"/>
    </row>
    <row r="2" spans="1:6" ht="15.75" x14ac:dyDescent="0.25">
      <c r="A2" s="1"/>
      <c r="B2" s="1"/>
      <c r="C2" s="306" t="s">
        <v>134</v>
      </c>
      <c r="D2" s="306"/>
      <c r="E2" s="306"/>
      <c r="F2" s="306"/>
    </row>
    <row r="3" spans="1:6" ht="15.75" x14ac:dyDescent="0.25">
      <c r="A3" s="1"/>
      <c r="B3" s="1"/>
      <c r="C3" s="306" t="s">
        <v>243</v>
      </c>
      <c r="D3" s="306"/>
      <c r="E3" s="306"/>
      <c r="F3" s="306"/>
    </row>
    <row r="4" spans="1:6" ht="15.75" x14ac:dyDescent="0.25">
      <c r="A4" s="1"/>
      <c r="B4" s="8"/>
      <c r="C4" s="14"/>
      <c r="D4" s="74"/>
      <c r="E4" s="1"/>
      <c r="F4" s="1"/>
    </row>
    <row r="5" spans="1:6" ht="15.75" x14ac:dyDescent="0.25">
      <c r="A5" s="254" t="s">
        <v>239</v>
      </c>
      <c r="B5" s="254"/>
      <c r="C5" s="254"/>
      <c r="D5" s="254"/>
      <c r="E5" s="254"/>
      <c r="F5" s="254"/>
    </row>
    <row r="6" spans="1:6" ht="15.75" x14ac:dyDescent="0.25">
      <c r="A6" s="209" t="s">
        <v>245</v>
      </c>
      <c r="B6" s="209"/>
      <c r="C6" s="209"/>
      <c r="D6" s="209"/>
      <c r="E6" s="209"/>
      <c r="F6" s="209"/>
    </row>
    <row r="7" spans="1:6" ht="15.75" x14ac:dyDescent="0.25">
      <c r="A7" s="1"/>
      <c r="B7" s="12"/>
      <c r="C7" s="12"/>
      <c r="D7" s="74"/>
      <c r="E7" s="1"/>
      <c r="F7" s="51" t="s">
        <v>64</v>
      </c>
    </row>
    <row r="8" spans="1:6" ht="15.75" x14ac:dyDescent="0.25">
      <c r="A8" s="218" t="s">
        <v>237</v>
      </c>
      <c r="B8" s="236" t="s">
        <v>246</v>
      </c>
      <c r="C8" s="238" t="s">
        <v>75</v>
      </c>
      <c r="D8" s="303" t="s">
        <v>130</v>
      </c>
      <c r="E8" s="304"/>
      <c r="F8" s="305"/>
    </row>
    <row r="9" spans="1:6" ht="15.75" x14ac:dyDescent="0.2">
      <c r="A9" s="219"/>
      <c r="B9" s="237"/>
      <c r="C9" s="239"/>
      <c r="D9" s="298" t="s">
        <v>131</v>
      </c>
      <c r="E9" s="299"/>
      <c r="F9" s="218" t="s">
        <v>132</v>
      </c>
    </row>
    <row r="10" spans="1:6" ht="31.5" x14ac:dyDescent="0.2">
      <c r="A10" s="220"/>
      <c r="B10" s="302"/>
      <c r="C10" s="287"/>
      <c r="D10" s="16" t="s">
        <v>113</v>
      </c>
      <c r="E10" s="17" t="s">
        <v>133</v>
      </c>
      <c r="F10" s="220"/>
    </row>
    <row r="11" spans="1:6" ht="42.75" customHeight="1" x14ac:dyDescent="0.25">
      <c r="A11" s="22" t="s">
        <v>79</v>
      </c>
      <c r="B11" s="142" t="str">
        <f>ASIGNAVIMAI!B12</f>
        <v>Savivaldybės valdymo programa</v>
      </c>
      <c r="C11" s="44">
        <f>ASIGNAVIMAI!C22</f>
        <v>257.2</v>
      </c>
      <c r="D11" s="43">
        <f>ASIGNAVIMAI!D22</f>
        <v>165</v>
      </c>
      <c r="E11" s="43" t="e">
        <f>ASIGNAVIMAI!#REF!</f>
        <v>#REF!</v>
      </c>
      <c r="F11" s="43" t="e">
        <f>ASIGNAVIMAI!#REF!</f>
        <v>#REF!</v>
      </c>
    </row>
    <row r="12" spans="1:6" ht="15.75" x14ac:dyDescent="0.25">
      <c r="A12" s="22" t="s">
        <v>80</v>
      </c>
      <c r="B12" s="143" t="str">
        <f>ASIGNAVIMAI!B23</f>
        <v>Kaišiadorių r. Pravieniškių lopšelio-darželio „Ąžuoliukas“ direktorius</v>
      </c>
      <c r="C12" s="44">
        <f>ASIGNAVIMAI!C51</f>
        <v>20.100000000000001</v>
      </c>
      <c r="D12" s="43">
        <f>ASIGNAVIMAI!D51</f>
        <v>0</v>
      </c>
      <c r="E12" s="43" t="e">
        <f>ASIGNAVIMAI!#REF!</f>
        <v>#REF!</v>
      </c>
      <c r="F12" s="43" t="e">
        <f>ASIGNAVIMAI!#REF!</f>
        <v>#REF!</v>
      </c>
    </row>
    <row r="13" spans="1:6" ht="15.75" x14ac:dyDescent="0.25">
      <c r="A13" s="22" t="s">
        <v>81</v>
      </c>
      <c r="B13" s="22" t="str">
        <f>ASIGNAVIMAI!B52</f>
        <v>Palomenės seniūnas</v>
      </c>
      <c r="C13" s="44">
        <f>ASIGNAVIMAI!C63</f>
        <v>723.7</v>
      </c>
      <c r="D13" s="43">
        <f>ASIGNAVIMAI!D63</f>
        <v>640</v>
      </c>
      <c r="E13" s="43" t="e">
        <f>ASIGNAVIMAI!#REF!</f>
        <v>#REF!</v>
      </c>
      <c r="F13" s="43" t="e">
        <f>ASIGNAVIMAI!#REF!</f>
        <v>#REF!</v>
      </c>
    </row>
    <row r="14" spans="1:6" ht="15.75" x14ac:dyDescent="0.25">
      <c r="A14" s="22" t="s">
        <v>82</v>
      </c>
      <c r="B14" s="143" t="str">
        <f>ASIGNAVIMAI!B64</f>
        <v>Kaišiadorių r. Rumšiškių  lopšelio-darželio direktorius</v>
      </c>
      <c r="C14" s="44">
        <f>ASIGNAVIMAI!C81</f>
        <v>145.6</v>
      </c>
      <c r="D14" s="43">
        <f>ASIGNAVIMAI!D81</f>
        <v>115.4</v>
      </c>
      <c r="E14" s="43" t="e">
        <f>ASIGNAVIMAI!#REF!</f>
        <v>#REF!</v>
      </c>
      <c r="F14" s="43"/>
    </row>
    <row r="15" spans="1:6" ht="15.75" x14ac:dyDescent="0.25">
      <c r="A15" s="22" t="s">
        <v>83</v>
      </c>
      <c r="B15" s="22" t="str">
        <f>ASIGNAVIMAI!B82</f>
        <v>Kaišiadorių kultūros centro direktorius</v>
      </c>
      <c r="C15" s="44">
        <f>ASIGNAVIMAI!C85</f>
        <v>123.9</v>
      </c>
      <c r="D15" s="43">
        <f>ASIGNAVIMAI!D85</f>
        <v>100.8</v>
      </c>
      <c r="E15" s="43" t="e">
        <f>ASIGNAVIMAI!#REF!</f>
        <v>#REF!</v>
      </c>
      <c r="F15" s="43"/>
    </row>
    <row r="16" spans="1:6" ht="15.75" x14ac:dyDescent="0.25">
      <c r="A16" s="22" t="s">
        <v>84</v>
      </c>
      <c r="B16" s="22" t="str">
        <f>ASIGNAVIMAI!B86</f>
        <v>Žaslių kultūros centro direktorius</v>
      </c>
      <c r="C16" s="44">
        <f>ASIGNAVIMAI!C88</f>
        <v>18844.900000000001</v>
      </c>
      <c r="D16" s="43">
        <f>ASIGNAVIMAI!D88</f>
        <v>28703.000000000007</v>
      </c>
      <c r="E16" s="43" t="e">
        <f>ASIGNAVIMAI!#REF!</f>
        <v>#REF!</v>
      </c>
      <c r="F16" s="43"/>
    </row>
    <row r="17" spans="1:6" ht="15.75" x14ac:dyDescent="0.25">
      <c r="A17" s="22" t="s">
        <v>85</v>
      </c>
      <c r="B17" s="22" t="str">
        <f>ASIGNAVIMAI!B89</f>
        <v>Sveikatos ir socialinės apsaugos programa</v>
      </c>
      <c r="C17" s="44">
        <f>ASIGNAVIMAI!C91</f>
        <v>1498.6</v>
      </c>
      <c r="D17" s="43">
        <f>ASIGNAVIMAI!D91</f>
        <v>1028.1999999999998</v>
      </c>
      <c r="E17" s="43"/>
      <c r="F17" s="43" t="e">
        <f>ASIGNAVIMAI!#REF!</f>
        <v>#REF!</v>
      </c>
    </row>
    <row r="18" spans="1:6" ht="15.75" x14ac:dyDescent="0.25">
      <c r="A18" s="22" t="s">
        <v>86</v>
      </c>
      <c r="B18" s="22" t="str">
        <f>ASIGNAVIMAI!B97</f>
        <v>Kaišiadorių r. Žiežmarių mokyklos-darželio „Vaikystės dvaras“ direktorius</v>
      </c>
      <c r="C18" s="44">
        <f>ASIGNAVIMAI!C99</f>
        <v>6.6</v>
      </c>
      <c r="D18" s="43">
        <f>ASIGNAVIMAI!D99</f>
        <v>0</v>
      </c>
      <c r="E18" s="43" t="e">
        <f>ASIGNAVIMAI!#REF!</f>
        <v>#REF!</v>
      </c>
      <c r="F18" s="43"/>
    </row>
    <row r="19" spans="1:6" ht="15.75" x14ac:dyDescent="0.25">
      <c r="A19" s="22" t="s">
        <v>87</v>
      </c>
      <c r="B19" s="22" t="str">
        <f>ASIGNAVIMAI!B100</f>
        <v>Kaišiadorių r. Rumšiškių Antano Baranausko gimnazijos direktorius</v>
      </c>
      <c r="C19" s="44">
        <f>ASIGNAVIMAI!C103</f>
        <v>4</v>
      </c>
      <c r="D19" s="43">
        <f>ASIGNAVIMAI!D103</f>
        <v>0</v>
      </c>
      <c r="E19" s="43" t="e">
        <f>ASIGNAVIMAI!#REF!</f>
        <v>#REF!</v>
      </c>
      <c r="F19" s="43"/>
    </row>
    <row r="20" spans="1:6" ht="15.75" x14ac:dyDescent="0.25">
      <c r="A20" s="22" t="s">
        <v>88</v>
      </c>
      <c r="B20" s="22" t="str">
        <f>ASIGNAVIMAI!B104</f>
        <v>Kaišiadorių šventosios Faustinos ugdymo centro direktorius</v>
      </c>
      <c r="C20" s="44">
        <f>ASIGNAVIMAI!C106</f>
        <v>37.6</v>
      </c>
      <c r="D20" s="43">
        <f>ASIGNAVIMAI!D106</f>
        <v>36.6</v>
      </c>
      <c r="E20" s="43"/>
      <c r="F20" s="43" t="e">
        <f>ASIGNAVIMAI!#REF!</f>
        <v>#REF!</v>
      </c>
    </row>
    <row r="21" spans="1:6" ht="15.75" x14ac:dyDescent="0.25">
      <c r="A21" s="22" t="s">
        <v>89</v>
      </c>
      <c r="B21" s="22" t="str">
        <f>ASIGNAVIMAI!B107</f>
        <v>Rumšiškių kultūros centro direktorius</v>
      </c>
      <c r="C21" s="44">
        <f>ASIGNAVIMAI!C111</f>
        <v>2.2000000000000002</v>
      </c>
      <c r="D21" s="43">
        <f>ASIGNAVIMAI!D111</f>
        <v>0</v>
      </c>
      <c r="E21" s="43"/>
      <c r="F21" s="43" t="e">
        <f>ASIGNAVIMAI!#REF!</f>
        <v>#REF!</v>
      </c>
    </row>
    <row r="22" spans="1:6" ht="15.75" x14ac:dyDescent="0.25">
      <c r="A22" s="22" t="s">
        <v>90</v>
      </c>
      <c r="B22" s="22" t="str">
        <f>ASIGNAVIMAI!B112</f>
        <v>Pravieniškių seniūnas</v>
      </c>
      <c r="C22" s="44">
        <f>ASIGNAVIMAI!C122</f>
        <v>40.700000000000003</v>
      </c>
      <c r="D22" s="43">
        <f>ASIGNAVIMAI!D122</f>
        <v>0</v>
      </c>
      <c r="E22" s="43"/>
      <c r="F22" s="43" t="e">
        <f>ASIGNAVIMAI!#REF!</f>
        <v>#REF!</v>
      </c>
    </row>
    <row r="23" spans="1:6" ht="15.75" x14ac:dyDescent="0.25">
      <c r="A23" s="22" t="s">
        <v>149</v>
      </c>
      <c r="B23" s="25" t="str">
        <f>ASIGNAVIMAI!B123</f>
        <v>Palomenės seniūnas</v>
      </c>
      <c r="C23" s="44">
        <f>ASIGNAVIMAI!C135</f>
        <v>62.7</v>
      </c>
      <c r="D23" s="43">
        <f>ASIGNAVIMAI!D135</f>
        <v>0</v>
      </c>
      <c r="E23" s="43"/>
      <c r="F23" s="43" t="e">
        <f>ASIGNAVIMAI!#REF!</f>
        <v>#REF!</v>
      </c>
    </row>
    <row r="24" spans="1:6" ht="24.75" customHeight="1" x14ac:dyDescent="0.25">
      <c r="A24" s="234" t="s">
        <v>135</v>
      </c>
      <c r="B24" s="235"/>
      <c r="C24" s="46">
        <f>SUM(C11:C23)</f>
        <v>21767.8</v>
      </c>
      <c r="D24" s="46">
        <f t="shared" ref="D24:F24" si="0">SUM(D11:D23)</f>
        <v>30789.000000000007</v>
      </c>
      <c r="E24" s="46" t="e">
        <f t="shared" si="0"/>
        <v>#REF!</v>
      </c>
      <c r="F24" s="46" t="e">
        <f t="shared" si="0"/>
        <v>#REF!</v>
      </c>
    </row>
  </sheetData>
  <mergeCells count="12">
    <mergeCell ref="F9:F10"/>
    <mergeCell ref="A24:B24"/>
    <mergeCell ref="C1:F1"/>
    <mergeCell ref="C2:F2"/>
    <mergeCell ref="C3:F3"/>
    <mergeCell ref="A5:F5"/>
    <mergeCell ref="A6:F6"/>
    <mergeCell ref="A8:A10"/>
    <mergeCell ref="B8:B10"/>
    <mergeCell ref="C8:C10"/>
    <mergeCell ref="D8:F8"/>
    <mergeCell ref="D9:E9"/>
  </mergeCells>
  <pageMargins left="0.7" right="0.7" top="0.75" bottom="0.75" header="0.3" footer="0.3"/>
  <pageSetup paperSize="9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F27"/>
  <sheetViews>
    <sheetView topLeftCell="A4" workbookViewId="0">
      <selection activeCell="A5" sqref="A5:F25"/>
    </sheetView>
  </sheetViews>
  <sheetFormatPr defaultRowHeight="12.75" x14ac:dyDescent="0.2"/>
  <cols>
    <col min="1" max="1" width="6.140625" customWidth="1"/>
    <col min="2" max="2" width="40.5703125" customWidth="1"/>
    <col min="3" max="4" width="11.28515625" customWidth="1"/>
    <col min="5" max="5" width="11.7109375" customWidth="1"/>
    <col min="6" max="6" width="11.28515625" customWidth="1"/>
  </cols>
  <sheetData>
    <row r="1" spans="1:6" ht="15.75" x14ac:dyDescent="0.25">
      <c r="A1" s="1"/>
      <c r="B1" s="1"/>
      <c r="C1" s="248" t="s">
        <v>244</v>
      </c>
      <c r="D1" s="248"/>
      <c r="E1" s="248"/>
      <c r="F1" s="248"/>
    </row>
    <row r="2" spans="1:6" ht="15.75" x14ac:dyDescent="0.25">
      <c r="A2" s="1"/>
      <c r="B2" s="1"/>
      <c r="C2" s="306" t="s">
        <v>134</v>
      </c>
      <c r="D2" s="306"/>
      <c r="E2" s="306"/>
      <c r="F2" s="306"/>
    </row>
    <row r="3" spans="1:6" ht="15.75" x14ac:dyDescent="0.25">
      <c r="A3" s="1"/>
      <c r="B3" s="1"/>
      <c r="C3" s="306" t="s">
        <v>243</v>
      </c>
      <c r="D3" s="306"/>
      <c r="E3" s="306"/>
      <c r="F3" s="306"/>
    </row>
    <row r="4" spans="1:6" ht="15.75" x14ac:dyDescent="0.25">
      <c r="A4" s="1"/>
      <c r="B4" s="8"/>
      <c r="C4" s="14"/>
      <c r="D4" s="74"/>
      <c r="E4" s="1"/>
      <c r="F4" s="1"/>
    </row>
    <row r="5" spans="1:6" ht="15.75" x14ac:dyDescent="0.25">
      <c r="A5" s="254" t="s">
        <v>248</v>
      </c>
      <c r="B5" s="254"/>
      <c r="C5" s="254"/>
      <c r="D5" s="254"/>
      <c r="E5" s="254"/>
      <c r="F5" s="254"/>
    </row>
    <row r="6" spans="1:6" ht="15.75" x14ac:dyDescent="0.25">
      <c r="A6" s="254" t="s">
        <v>250</v>
      </c>
      <c r="B6" s="254"/>
      <c r="C6" s="254"/>
      <c r="D6" s="254"/>
      <c r="E6" s="254"/>
      <c r="F6" s="254"/>
    </row>
    <row r="7" spans="1:6" ht="15.75" x14ac:dyDescent="0.25">
      <c r="A7" s="209" t="s">
        <v>251</v>
      </c>
      <c r="B7" s="209"/>
      <c r="C7" s="209"/>
      <c r="D7" s="209"/>
      <c r="E7" s="209"/>
      <c r="F7" s="209"/>
    </row>
    <row r="8" spans="1:6" ht="15.75" x14ac:dyDescent="0.25">
      <c r="A8" s="1"/>
      <c r="B8" s="12"/>
      <c r="C8" s="12"/>
      <c r="D8" s="74"/>
      <c r="E8" s="1"/>
      <c r="F8" s="51" t="s">
        <v>64</v>
      </c>
    </row>
    <row r="9" spans="1:6" ht="15.75" x14ac:dyDescent="0.25">
      <c r="A9" s="218" t="s">
        <v>237</v>
      </c>
      <c r="B9" s="236" t="s">
        <v>246</v>
      </c>
      <c r="C9" s="238" t="s">
        <v>75</v>
      </c>
      <c r="D9" s="303" t="s">
        <v>130</v>
      </c>
      <c r="E9" s="304"/>
      <c r="F9" s="305"/>
    </row>
    <row r="10" spans="1:6" ht="15.75" x14ac:dyDescent="0.2">
      <c r="A10" s="219"/>
      <c r="B10" s="237"/>
      <c r="C10" s="239"/>
      <c r="D10" s="298" t="s">
        <v>131</v>
      </c>
      <c r="E10" s="299"/>
      <c r="F10" s="218" t="s">
        <v>132</v>
      </c>
    </row>
    <row r="11" spans="1:6" ht="37.5" customHeight="1" x14ac:dyDescent="0.2">
      <c r="A11" s="220"/>
      <c r="B11" s="302"/>
      <c r="C11" s="287"/>
      <c r="D11" s="16" t="s">
        <v>113</v>
      </c>
      <c r="E11" s="17" t="s">
        <v>133</v>
      </c>
      <c r="F11" s="220"/>
    </row>
    <row r="12" spans="1:6" ht="48.75" customHeight="1" x14ac:dyDescent="0.25">
      <c r="A12" s="22" t="s">
        <v>79</v>
      </c>
      <c r="B12" s="142" t="str">
        <f>ASIGNAVIMAI!B12</f>
        <v>Savivaldybės valdymo programa</v>
      </c>
      <c r="C12" s="43">
        <f>'ASIGNAVIMAI IŠ SAVIV.BIUDŽETO'!C62</f>
        <v>0</v>
      </c>
      <c r="D12" s="43">
        <f>'ASIGNAVIMAI IŠ SAVIV.BIUDŽETO'!D62</f>
        <v>0</v>
      </c>
      <c r="E12" s="43" t="e">
        <f>'ASIGNAVIMAI IŠ SAVIV.BIUDŽETO'!#REF!</f>
        <v>#REF!</v>
      </c>
      <c r="F12" s="43" t="e">
        <f>'ASIGNAVIMAI IŠ SAVIV.BIUDŽETO'!#REF!</f>
        <v>#REF!</v>
      </c>
    </row>
    <row r="13" spans="1:6" ht="15.75" x14ac:dyDescent="0.25">
      <c r="A13" s="22" t="s">
        <v>80</v>
      </c>
      <c r="B13" s="143" t="str">
        <f>ASIGNAVIMAI!B23</f>
        <v>Kaišiadorių r. Pravieniškių lopšelio-darželio „Ąžuoliukas“ direktorius</v>
      </c>
      <c r="C13" s="43" t="e">
        <f>'ASIGNAVIMAI IŠ SAVIV.BIUDŽETO'!#REF!</f>
        <v>#REF!</v>
      </c>
      <c r="D13" s="43" t="e">
        <f>'ASIGNAVIMAI IŠ SAVIV.BIUDŽETO'!#REF!</f>
        <v>#REF!</v>
      </c>
      <c r="E13" s="43" t="e">
        <f>'ASIGNAVIMAI IŠ SAVIV.BIUDŽETO'!#REF!</f>
        <v>#REF!</v>
      </c>
      <c r="F13" s="43" t="e">
        <f>'ASIGNAVIMAI IŠ SAVIV.BIUDŽETO'!#REF!</f>
        <v>#REF!</v>
      </c>
    </row>
    <row r="14" spans="1:6" ht="15.75" x14ac:dyDescent="0.25">
      <c r="A14" s="22" t="s">
        <v>81</v>
      </c>
      <c r="B14" s="22" t="str">
        <f>ASIGNAVIMAI!B52</f>
        <v>Palomenės seniūnas</v>
      </c>
      <c r="C14" s="43">
        <f>'ASIGNAVIMAI IŠ SAVIV.BIUDŽETO'!C92</f>
        <v>3962.8</v>
      </c>
      <c r="D14" s="43">
        <f>'ASIGNAVIMAI IŠ SAVIV.BIUDŽETO'!D92</f>
        <v>0</v>
      </c>
      <c r="E14" s="43" t="e">
        <f>'ASIGNAVIMAI IŠ SAVIV.BIUDŽETO'!#REF!</f>
        <v>#REF!</v>
      </c>
      <c r="F14" s="43" t="e">
        <f>'ASIGNAVIMAI IŠ SAVIV.BIUDŽETO'!#REF!</f>
        <v>#REF!</v>
      </c>
    </row>
    <row r="15" spans="1:6" ht="15.75" x14ac:dyDescent="0.25">
      <c r="A15" s="22" t="s">
        <v>82</v>
      </c>
      <c r="B15" s="143" t="str">
        <f>ASIGNAVIMAI!B64</f>
        <v>Kaišiadorių r. Rumšiškių  lopšelio-darželio direktorius</v>
      </c>
      <c r="C15" s="43" t="e">
        <f>'ASIGNAVIMAI IŠ SAVIV.BIUDŽETO'!#REF!</f>
        <v>#REF!</v>
      </c>
      <c r="D15" s="43" t="e">
        <f>'ASIGNAVIMAI IŠ SAVIV.BIUDŽETO'!#REF!</f>
        <v>#REF!</v>
      </c>
      <c r="E15" s="43" t="e">
        <f>'ASIGNAVIMAI IŠ SAVIV.BIUDŽETO'!#REF!</f>
        <v>#REF!</v>
      </c>
      <c r="F15" s="43"/>
    </row>
    <row r="16" spans="1:6" ht="15.75" x14ac:dyDescent="0.25">
      <c r="A16" s="22" t="s">
        <v>83</v>
      </c>
      <c r="B16" s="22" t="str">
        <f>ASIGNAVIMAI!B82</f>
        <v>Kaišiadorių kultūros centro direktorius</v>
      </c>
      <c r="C16" s="43"/>
      <c r="D16" s="43"/>
      <c r="E16" s="43"/>
      <c r="F16" s="43"/>
    </row>
    <row r="17" spans="1:6" ht="15.75" x14ac:dyDescent="0.25">
      <c r="A17" s="22" t="s">
        <v>84</v>
      </c>
      <c r="B17" s="22" t="str">
        <f>ASIGNAVIMAI!B86</f>
        <v>Žaslių kultūros centro direktorius</v>
      </c>
      <c r="C17" s="43">
        <f>'ASIGNAVIMAI IŠ SAVIV.BIUDŽETO'!C124</f>
        <v>6236.9</v>
      </c>
      <c r="D17" s="43">
        <f>'ASIGNAVIMAI IŠ SAVIV.BIUDŽETO'!D124</f>
        <v>0</v>
      </c>
      <c r="E17" s="43" t="e">
        <f>'ASIGNAVIMAI IŠ SAVIV.BIUDŽETO'!#REF!</f>
        <v>#REF!</v>
      </c>
      <c r="F17" s="43"/>
    </row>
    <row r="18" spans="1:6" ht="15.75" x14ac:dyDescent="0.25">
      <c r="A18" s="22" t="s">
        <v>85</v>
      </c>
      <c r="B18" s="22" t="str">
        <f>ASIGNAVIMAI!B89</f>
        <v>Sveikatos ir socialinės apsaugos programa</v>
      </c>
      <c r="C18" s="43" t="e">
        <f>'ASIGNAVIMAI IŠ SAVIV.BIUDŽETO'!#REF!</f>
        <v>#REF!</v>
      </c>
      <c r="D18" s="43" t="e">
        <f>'ASIGNAVIMAI IŠ SAVIV.BIUDŽETO'!#REF!</f>
        <v>#REF!</v>
      </c>
      <c r="E18" s="43"/>
      <c r="F18" s="43" t="e">
        <f>'ASIGNAVIMAI IŠ SAVIV.BIUDŽETO'!#REF!</f>
        <v>#REF!</v>
      </c>
    </row>
    <row r="19" spans="1:6" ht="15.75" x14ac:dyDescent="0.25">
      <c r="A19" s="22" t="s">
        <v>86</v>
      </c>
      <c r="B19" s="22" t="str">
        <f>ASIGNAVIMAI!B97</f>
        <v>Kaišiadorių r. Žiežmarių mokyklos-darželio „Vaikystės dvaras“ direktorius</v>
      </c>
      <c r="C19" s="43" t="e">
        <f>'ASIGNAVIMAI IŠ SAVIV.BIUDŽETO'!#REF!</f>
        <v>#REF!</v>
      </c>
      <c r="D19" s="43" t="e">
        <f>'ASIGNAVIMAI IŠ SAVIV.BIUDŽETO'!#REF!</f>
        <v>#REF!</v>
      </c>
      <c r="E19" s="43"/>
      <c r="F19" s="43"/>
    </row>
    <row r="20" spans="1:6" ht="15.75" x14ac:dyDescent="0.25">
      <c r="A20" s="22" t="s">
        <v>87</v>
      </c>
      <c r="B20" s="22" t="str">
        <f>ASIGNAVIMAI!B100</f>
        <v>Kaišiadorių r. Rumšiškių Antano Baranausko gimnazijos direktorius</v>
      </c>
      <c r="C20" s="43" t="e">
        <f>'ASIGNAVIMAI IŠ SAVIV.BIUDŽETO'!#REF!</f>
        <v>#REF!</v>
      </c>
      <c r="D20" s="43" t="e">
        <f>'ASIGNAVIMAI IŠ SAVIV.BIUDŽETO'!#REF!</f>
        <v>#REF!</v>
      </c>
      <c r="E20" s="43" t="e">
        <f>'ASIGNAVIMAI IŠ SAVIV.BIUDŽETO'!#REF!</f>
        <v>#REF!</v>
      </c>
      <c r="F20" s="43"/>
    </row>
    <row r="21" spans="1:6" ht="31.5" x14ac:dyDescent="0.25">
      <c r="A21" s="22" t="s">
        <v>88</v>
      </c>
      <c r="B21" s="108" t="str">
        <f>ASIGNAVIMAI!B104</f>
        <v>Kaišiadorių šventosios Faustinos ugdymo centro direktorius</v>
      </c>
      <c r="C21" s="43" t="e">
        <f>'ASIGNAVIMAI IŠ SAVIV.BIUDŽETO'!#REF!</f>
        <v>#REF!</v>
      </c>
      <c r="D21" s="43" t="e">
        <f>'ASIGNAVIMAI IŠ SAVIV.BIUDŽETO'!#REF!</f>
        <v>#REF!</v>
      </c>
      <c r="E21" s="43"/>
      <c r="F21" s="43" t="e">
        <f>'ASIGNAVIMAI IŠ SAVIV.BIUDŽETO'!#REF!</f>
        <v>#REF!</v>
      </c>
    </row>
    <row r="22" spans="1:6" ht="15.75" x14ac:dyDescent="0.25">
      <c r="A22" s="22" t="s">
        <v>89</v>
      </c>
      <c r="B22" s="22" t="str">
        <f>ASIGNAVIMAI!B107</f>
        <v>Rumšiškių kultūros centro direktorius</v>
      </c>
      <c r="C22" s="43" t="e">
        <f>'ASIGNAVIMAI IŠ SAVIV.BIUDŽETO'!#REF!</f>
        <v>#REF!</v>
      </c>
      <c r="D22" s="43"/>
      <c r="E22" s="43"/>
      <c r="F22" s="43" t="e">
        <f>'ASIGNAVIMAI IŠ SAVIV.BIUDŽETO'!#REF!</f>
        <v>#REF!</v>
      </c>
    </row>
    <row r="23" spans="1:6" ht="15.75" x14ac:dyDescent="0.25">
      <c r="A23" s="22" t="s">
        <v>90</v>
      </c>
      <c r="B23" s="22" t="str">
        <f>ASIGNAVIMAI!B112</f>
        <v>Pravieniškių seniūnas</v>
      </c>
      <c r="C23" s="43" t="e">
        <f>'ASIGNAVIMAI IŠ SAVIV.BIUDŽETO'!#REF!</f>
        <v>#REF!</v>
      </c>
      <c r="D23" s="43" t="e">
        <f>'ASIGNAVIMAI IŠ SAVIV.BIUDŽETO'!#REF!</f>
        <v>#REF!</v>
      </c>
      <c r="E23" s="43"/>
      <c r="F23" s="43" t="e">
        <f>'ASIGNAVIMAI IŠ SAVIV.BIUDŽETO'!#REF!</f>
        <v>#REF!</v>
      </c>
    </row>
    <row r="24" spans="1:6" ht="15.75" x14ac:dyDescent="0.25">
      <c r="A24" s="22" t="s">
        <v>149</v>
      </c>
      <c r="B24" s="25" t="str">
        <f>ASIGNAVIMAI!B123</f>
        <v>Palomenės seniūnas</v>
      </c>
      <c r="C24" s="43" t="e">
        <f>'ASIGNAVIMAI IŠ SAVIV.BIUDŽETO'!#REF!</f>
        <v>#REF!</v>
      </c>
      <c r="D24" s="43" t="e">
        <f>'ASIGNAVIMAI IŠ SAVIV.BIUDŽETO'!#REF!</f>
        <v>#REF!</v>
      </c>
      <c r="E24" s="43"/>
      <c r="F24" s="43" t="e">
        <f>'ASIGNAVIMAI IŠ SAVIV.BIUDŽETO'!#REF!</f>
        <v>#REF!</v>
      </c>
    </row>
    <row r="25" spans="1:6" ht="24.75" customHeight="1" x14ac:dyDescent="0.25">
      <c r="A25" s="234" t="s">
        <v>135</v>
      </c>
      <c r="B25" s="235"/>
      <c r="C25" s="46" t="e">
        <f>SUM(C12:C24)</f>
        <v>#REF!</v>
      </c>
      <c r="D25" s="46" t="e">
        <f t="shared" ref="D25:F25" si="0">SUM(D12:D24)</f>
        <v>#REF!</v>
      </c>
      <c r="E25" s="46" t="e">
        <f t="shared" si="0"/>
        <v>#REF!</v>
      </c>
      <c r="F25" s="46" t="e">
        <f t="shared" si="0"/>
        <v>#REF!</v>
      </c>
    </row>
    <row r="27" spans="1:6" x14ac:dyDescent="0.2">
      <c r="A27" s="127"/>
      <c r="B27" s="127"/>
      <c r="C27" s="127"/>
      <c r="D27" s="127"/>
      <c r="E27" s="127"/>
      <c r="F27" s="127"/>
    </row>
  </sheetData>
  <mergeCells count="13">
    <mergeCell ref="F10:F11"/>
    <mergeCell ref="A25:B25"/>
    <mergeCell ref="C1:F1"/>
    <mergeCell ref="C2:F2"/>
    <mergeCell ref="C3:F3"/>
    <mergeCell ref="A5:F5"/>
    <mergeCell ref="A7:F7"/>
    <mergeCell ref="A9:A11"/>
    <mergeCell ref="B9:B11"/>
    <mergeCell ref="C9:C11"/>
    <mergeCell ref="D9:F9"/>
    <mergeCell ref="D10:E10"/>
    <mergeCell ref="A6:F6"/>
  </mergeCells>
  <pageMargins left="0.51181102362204722" right="0.31496062992125984" top="0.55118110236220474" bottom="0.55118110236220474" header="0.31496062992125984" footer="0.31496062992125984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"/>
  <sheetViews>
    <sheetView workbookViewId="0">
      <selection sqref="A1:XFD1048576"/>
    </sheetView>
  </sheetViews>
  <sheetFormatPr defaultRowHeight="12.75" x14ac:dyDescent="0.2"/>
  <sheetData/>
  <pageMargins left="0.7" right="0.7" top="0.75" bottom="0.75" header="0.3" footer="0.3"/>
  <pageSetup paperSize="9" orientation="landscape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F24"/>
  <sheetViews>
    <sheetView topLeftCell="A7" workbookViewId="0">
      <selection sqref="A1:XFD1048576"/>
    </sheetView>
  </sheetViews>
  <sheetFormatPr defaultRowHeight="12.75" x14ac:dyDescent="0.2"/>
  <cols>
    <col min="1" max="1" width="6.85546875" customWidth="1"/>
    <col min="2" max="2" width="44" customWidth="1"/>
    <col min="3" max="3" width="11.85546875" customWidth="1"/>
    <col min="4" max="4" width="11.140625" customWidth="1"/>
    <col min="5" max="5" width="13.7109375" customWidth="1"/>
    <col min="6" max="6" width="10.85546875" customWidth="1"/>
  </cols>
  <sheetData>
    <row r="1" spans="1:6" ht="15.75" x14ac:dyDescent="0.25">
      <c r="A1" s="1"/>
      <c r="B1" s="1"/>
      <c r="C1" s="248" t="s">
        <v>244</v>
      </c>
      <c r="D1" s="248"/>
      <c r="E1" s="248"/>
      <c r="F1" s="248"/>
    </row>
    <row r="2" spans="1:6" ht="15.75" x14ac:dyDescent="0.25">
      <c r="A2" s="1"/>
      <c r="B2" s="1"/>
      <c r="C2" s="306" t="s">
        <v>134</v>
      </c>
      <c r="D2" s="306"/>
      <c r="E2" s="306"/>
      <c r="F2" s="306"/>
    </row>
    <row r="3" spans="1:6" ht="15.75" x14ac:dyDescent="0.25">
      <c r="A3" s="1"/>
      <c r="B3" s="1"/>
      <c r="C3" s="306" t="s">
        <v>243</v>
      </c>
      <c r="D3" s="306"/>
      <c r="E3" s="306"/>
      <c r="F3" s="306"/>
    </row>
    <row r="4" spans="1:6" ht="15.75" x14ac:dyDescent="0.25">
      <c r="A4" s="1"/>
      <c r="B4" s="8"/>
      <c r="C4" s="14"/>
      <c r="D4" s="74"/>
      <c r="E4" s="1"/>
      <c r="F4" s="1"/>
    </row>
    <row r="5" spans="1:6" ht="15.75" x14ac:dyDescent="0.25">
      <c r="A5" s="254" t="s">
        <v>239</v>
      </c>
      <c r="B5" s="254"/>
      <c r="C5" s="254"/>
      <c r="D5" s="254"/>
      <c r="E5" s="254"/>
      <c r="F5" s="254"/>
    </row>
    <row r="6" spans="1:6" ht="15.75" x14ac:dyDescent="0.25">
      <c r="A6" s="209" t="s">
        <v>247</v>
      </c>
      <c r="B6" s="209"/>
      <c r="C6" s="209"/>
      <c r="D6" s="209"/>
      <c r="E6" s="209"/>
      <c r="F6" s="209"/>
    </row>
    <row r="7" spans="1:6" ht="15.75" x14ac:dyDescent="0.25">
      <c r="A7" s="1"/>
      <c r="B7" s="12"/>
      <c r="C7" s="12"/>
      <c r="D7" s="74"/>
      <c r="E7" s="1"/>
      <c r="F7" s="51" t="s">
        <v>64</v>
      </c>
    </row>
    <row r="8" spans="1:6" ht="15.75" x14ac:dyDescent="0.25">
      <c r="A8" s="218" t="s">
        <v>237</v>
      </c>
      <c r="B8" s="236" t="s">
        <v>246</v>
      </c>
      <c r="C8" s="238" t="s">
        <v>75</v>
      </c>
      <c r="D8" s="303" t="s">
        <v>130</v>
      </c>
      <c r="E8" s="304"/>
      <c r="F8" s="305"/>
    </row>
    <row r="9" spans="1:6" ht="15.75" x14ac:dyDescent="0.2">
      <c r="A9" s="219"/>
      <c r="B9" s="237"/>
      <c r="C9" s="239"/>
      <c r="D9" s="298" t="s">
        <v>131</v>
      </c>
      <c r="E9" s="299"/>
      <c r="F9" s="218" t="s">
        <v>132</v>
      </c>
    </row>
    <row r="10" spans="1:6" ht="31.5" x14ac:dyDescent="0.2">
      <c r="A10" s="220"/>
      <c r="B10" s="302"/>
      <c r="C10" s="287"/>
      <c r="D10" s="16" t="s">
        <v>113</v>
      </c>
      <c r="E10" s="17" t="s">
        <v>133</v>
      </c>
      <c r="F10" s="220"/>
    </row>
    <row r="11" spans="1:6" ht="42.75" customHeight="1" x14ac:dyDescent="0.25">
      <c r="A11" s="22" t="s">
        <v>79</v>
      </c>
      <c r="B11" s="142" t="str">
        <f>ASIGNAVIMAI!B12</f>
        <v>Savivaldybės valdymo programa</v>
      </c>
      <c r="C11" s="43">
        <f>'ASIGNAVIMAI IŠ SAVIV.BIUDŽETO'!C62</f>
        <v>0</v>
      </c>
      <c r="D11" s="43">
        <f>'ASIGNAVIMAI IŠ SAVIV.BIUDŽETO'!D62</f>
        <v>0</v>
      </c>
      <c r="E11" s="43" t="e">
        <f>'ASIGNAVIMAI IŠ SAVIV.BIUDŽETO'!#REF!</f>
        <v>#REF!</v>
      </c>
      <c r="F11" s="43" t="e">
        <f>'ASIGNAVIMAI IŠ SAVIV.BIUDŽETO'!#REF!</f>
        <v>#REF!</v>
      </c>
    </row>
    <row r="12" spans="1:6" ht="15.75" x14ac:dyDescent="0.25">
      <c r="A12" s="22" t="s">
        <v>80</v>
      </c>
      <c r="B12" s="143" t="str">
        <f>ASIGNAVIMAI!B23</f>
        <v>Kaišiadorių r. Pravieniškių lopšelio-darželio „Ąžuoliukas“ direktorius</v>
      </c>
      <c r="C12" s="43" t="e">
        <f>'ASIGNAVIMAI IŠ SAVIV.BIUDŽETO'!#REF!</f>
        <v>#REF!</v>
      </c>
      <c r="D12" s="43" t="e">
        <f>'ASIGNAVIMAI IŠ SAVIV.BIUDŽETO'!#REF!</f>
        <v>#REF!</v>
      </c>
      <c r="E12" s="43" t="e">
        <f>'ASIGNAVIMAI IŠ SAVIV.BIUDŽETO'!#REF!</f>
        <v>#REF!</v>
      </c>
      <c r="F12" s="43" t="e">
        <f>'ASIGNAVIMAI IŠ SAVIV.BIUDŽETO'!#REF!</f>
        <v>#REF!</v>
      </c>
    </row>
    <row r="13" spans="1:6" ht="15.75" x14ac:dyDescent="0.25">
      <c r="A13" s="22" t="s">
        <v>81</v>
      </c>
      <c r="B13" s="22" t="str">
        <f>ASIGNAVIMAI!B52</f>
        <v>Palomenės seniūnas</v>
      </c>
      <c r="C13" s="43">
        <f>'ASIGNAVIMAI IŠ SAVIV.BIUDŽETO'!C92</f>
        <v>3962.8</v>
      </c>
      <c r="D13" s="43">
        <f>'ASIGNAVIMAI IŠ SAVIV.BIUDŽETO'!D92</f>
        <v>0</v>
      </c>
      <c r="E13" s="43" t="e">
        <f>'ASIGNAVIMAI IŠ SAVIV.BIUDŽETO'!#REF!</f>
        <v>#REF!</v>
      </c>
      <c r="F13" s="43" t="e">
        <f>'ASIGNAVIMAI IŠ SAVIV.BIUDŽETO'!#REF!</f>
        <v>#REF!</v>
      </c>
    </row>
    <row r="14" spans="1:6" ht="15.75" x14ac:dyDescent="0.25">
      <c r="A14" s="22" t="s">
        <v>82</v>
      </c>
      <c r="B14" s="143" t="str">
        <f>ASIGNAVIMAI!B64</f>
        <v>Kaišiadorių r. Rumšiškių  lopšelio-darželio direktorius</v>
      </c>
      <c r="C14" s="43" t="e">
        <f>'ASIGNAVIMAI IŠ SAVIV.BIUDŽETO'!#REF!</f>
        <v>#REF!</v>
      </c>
      <c r="D14" s="43" t="e">
        <f>'ASIGNAVIMAI IŠ SAVIV.BIUDŽETO'!#REF!</f>
        <v>#REF!</v>
      </c>
      <c r="E14" s="43" t="e">
        <f>'ASIGNAVIMAI IŠ SAVIV.BIUDŽETO'!#REF!</f>
        <v>#REF!</v>
      </c>
      <c r="F14" s="43" t="e">
        <f>'ASIGNAVIMAI IŠ SAVIV.BIUDŽETO'!#REF!</f>
        <v>#REF!</v>
      </c>
    </row>
    <row r="15" spans="1:6" ht="15.75" x14ac:dyDescent="0.25">
      <c r="A15" s="22" t="s">
        <v>83</v>
      </c>
      <c r="B15" s="22" t="str">
        <f>ASIGNAVIMAI!B82</f>
        <v>Kaišiadorių kultūros centro direktorius</v>
      </c>
      <c r="C15" s="43">
        <f>'ASIGNAVIMAI IŠ SAVIV.BIUDŽETO'!C110</f>
        <v>328.8</v>
      </c>
      <c r="D15" s="43">
        <f>'ASIGNAVIMAI IŠ SAVIV.BIUDŽETO'!D110</f>
        <v>0</v>
      </c>
      <c r="E15" s="43" t="e">
        <f>'ASIGNAVIMAI IŠ SAVIV.BIUDŽETO'!#REF!</f>
        <v>#REF!</v>
      </c>
      <c r="F15" s="43" t="e">
        <f>'ASIGNAVIMAI IŠ SAVIV.BIUDŽETO'!#REF!</f>
        <v>#REF!</v>
      </c>
    </row>
    <row r="16" spans="1:6" ht="15.75" x14ac:dyDescent="0.25">
      <c r="A16" s="22" t="s">
        <v>84</v>
      </c>
      <c r="B16" s="22" t="str">
        <f>ASIGNAVIMAI!B86</f>
        <v>Žaslių kultūros centro direktorius</v>
      </c>
      <c r="C16" s="43">
        <f>'ASIGNAVIMAI IŠ SAVIV.BIUDŽETO'!C124</f>
        <v>6236.9</v>
      </c>
      <c r="D16" s="43">
        <f>'ASIGNAVIMAI IŠ SAVIV.BIUDŽETO'!D124</f>
        <v>0</v>
      </c>
      <c r="E16" s="43" t="e">
        <f>'ASIGNAVIMAI IŠ SAVIV.BIUDŽETO'!#REF!</f>
        <v>#REF!</v>
      </c>
      <c r="F16" s="43" t="e">
        <f>'ASIGNAVIMAI IŠ SAVIV.BIUDŽETO'!#REF!</f>
        <v>#REF!</v>
      </c>
    </row>
    <row r="17" spans="1:6" ht="15.75" x14ac:dyDescent="0.25">
      <c r="A17" s="22" t="s">
        <v>85</v>
      </c>
      <c r="B17" s="22" t="str">
        <f>ASIGNAVIMAI!B89</f>
        <v>Sveikatos ir socialinės apsaugos programa</v>
      </c>
      <c r="C17" s="43" t="e">
        <f>'ASIGNAVIMAI IŠ SAVIV.BIUDŽETO'!#REF!</f>
        <v>#REF!</v>
      </c>
      <c r="D17" s="43" t="e">
        <f>'ASIGNAVIMAI IŠ SAVIV.BIUDŽETO'!#REF!</f>
        <v>#REF!</v>
      </c>
      <c r="E17" s="43" t="e">
        <f>'ASIGNAVIMAI IŠ SAVIV.BIUDŽETO'!#REF!</f>
        <v>#REF!</v>
      </c>
      <c r="F17" s="43" t="e">
        <f>'ASIGNAVIMAI IŠ SAVIV.BIUDŽETO'!#REF!</f>
        <v>#REF!</v>
      </c>
    </row>
    <row r="18" spans="1:6" ht="15.75" x14ac:dyDescent="0.25">
      <c r="A18" s="22" t="s">
        <v>86</v>
      </c>
      <c r="B18" s="22" t="str">
        <f>ASIGNAVIMAI!B97</f>
        <v>Kaišiadorių r. Žiežmarių mokyklos-darželio „Vaikystės dvaras“ direktorius</v>
      </c>
      <c r="C18" s="43" t="e">
        <f>'ASIGNAVIMAI IŠ SAVIV.BIUDŽETO'!#REF!</f>
        <v>#REF!</v>
      </c>
      <c r="D18" s="43" t="e">
        <f>'ASIGNAVIMAI IŠ SAVIV.BIUDŽETO'!#REF!</f>
        <v>#REF!</v>
      </c>
      <c r="E18" s="43" t="e">
        <f>'ASIGNAVIMAI IŠ SAVIV.BIUDŽETO'!#REF!</f>
        <v>#REF!</v>
      </c>
      <c r="F18" s="43" t="e">
        <f>'ASIGNAVIMAI IŠ SAVIV.BIUDŽETO'!#REF!</f>
        <v>#REF!</v>
      </c>
    </row>
    <row r="19" spans="1:6" ht="15.75" x14ac:dyDescent="0.25">
      <c r="A19" s="22" t="s">
        <v>87</v>
      </c>
      <c r="B19" s="22" t="str">
        <f>ASIGNAVIMAI!B100</f>
        <v>Kaišiadorių r. Rumšiškių Antano Baranausko gimnazijos direktorius</v>
      </c>
      <c r="C19" s="43" t="e">
        <f>'ASIGNAVIMAI IŠ SAVIV.BIUDŽETO'!#REF!</f>
        <v>#REF!</v>
      </c>
      <c r="D19" s="43" t="e">
        <f>'ASIGNAVIMAI IŠ SAVIV.BIUDŽETO'!#REF!</f>
        <v>#REF!</v>
      </c>
      <c r="E19" s="43" t="e">
        <f>'ASIGNAVIMAI IŠ SAVIV.BIUDŽETO'!#REF!</f>
        <v>#REF!</v>
      </c>
      <c r="F19" s="43" t="e">
        <f>'ASIGNAVIMAI IŠ SAVIV.BIUDŽETO'!#REF!</f>
        <v>#REF!</v>
      </c>
    </row>
    <row r="20" spans="1:6" ht="15.75" x14ac:dyDescent="0.25">
      <c r="A20" s="22" t="s">
        <v>88</v>
      </c>
      <c r="B20" s="22" t="str">
        <f>ASIGNAVIMAI!B104</f>
        <v>Kaišiadorių šventosios Faustinos ugdymo centro direktorius</v>
      </c>
      <c r="C20" s="43" t="e">
        <f>'ASIGNAVIMAI IŠ SAVIV.BIUDŽETO'!#REF!</f>
        <v>#REF!</v>
      </c>
      <c r="D20" s="43" t="e">
        <f>'ASIGNAVIMAI IŠ SAVIV.BIUDŽETO'!#REF!</f>
        <v>#REF!</v>
      </c>
      <c r="E20" s="43" t="e">
        <f>'ASIGNAVIMAI IŠ SAVIV.BIUDŽETO'!#REF!</f>
        <v>#REF!</v>
      </c>
      <c r="F20" s="43" t="e">
        <f>'ASIGNAVIMAI IŠ SAVIV.BIUDŽETO'!#REF!</f>
        <v>#REF!</v>
      </c>
    </row>
    <row r="21" spans="1:6" ht="15.75" x14ac:dyDescent="0.25">
      <c r="A21" s="22" t="s">
        <v>89</v>
      </c>
      <c r="B21" s="22" t="str">
        <f>ASIGNAVIMAI!B107</f>
        <v>Rumšiškių kultūros centro direktorius</v>
      </c>
      <c r="C21" s="43" t="e">
        <f>'ASIGNAVIMAI IŠ SAVIV.BIUDŽETO'!#REF!</f>
        <v>#REF!</v>
      </c>
      <c r="D21" s="43" t="e">
        <f>'ASIGNAVIMAI IŠ SAVIV.BIUDŽETO'!#REF!</f>
        <v>#REF!</v>
      </c>
      <c r="E21" s="43" t="e">
        <f>'ASIGNAVIMAI IŠ SAVIV.BIUDŽETO'!#REF!</f>
        <v>#REF!</v>
      </c>
      <c r="F21" s="43" t="e">
        <f>'ASIGNAVIMAI IŠ SAVIV.BIUDŽETO'!#REF!</f>
        <v>#REF!</v>
      </c>
    </row>
    <row r="22" spans="1:6" ht="15.75" x14ac:dyDescent="0.25">
      <c r="A22" s="22" t="s">
        <v>90</v>
      </c>
      <c r="B22" s="22" t="str">
        <f>ASIGNAVIMAI!B112</f>
        <v>Pravieniškių seniūnas</v>
      </c>
      <c r="C22" s="43" t="e">
        <f>'ASIGNAVIMAI IŠ SAVIV.BIUDŽETO'!#REF!</f>
        <v>#REF!</v>
      </c>
      <c r="D22" s="43" t="e">
        <f>'ASIGNAVIMAI IŠ SAVIV.BIUDŽETO'!#REF!</f>
        <v>#REF!</v>
      </c>
      <c r="E22" s="43" t="e">
        <f>'ASIGNAVIMAI IŠ SAVIV.BIUDŽETO'!#REF!</f>
        <v>#REF!</v>
      </c>
      <c r="F22" s="43" t="e">
        <f>'ASIGNAVIMAI IŠ SAVIV.BIUDŽETO'!#REF!</f>
        <v>#REF!</v>
      </c>
    </row>
    <row r="23" spans="1:6" ht="15.75" x14ac:dyDescent="0.25">
      <c r="A23" s="22" t="s">
        <v>149</v>
      </c>
      <c r="B23" s="25" t="str">
        <f>ASIGNAVIMAI!B123</f>
        <v>Palomenės seniūnas</v>
      </c>
      <c r="C23" s="43" t="e">
        <f>'ASIGNAVIMAI IŠ SAVIV.BIUDŽETO'!#REF!</f>
        <v>#REF!</v>
      </c>
      <c r="D23" s="43" t="e">
        <f>'ASIGNAVIMAI IŠ SAVIV.BIUDŽETO'!#REF!</f>
        <v>#REF!</v>
      </c>
      <c r="E23" s="43" t="e">
        <f>'ASIGNAVIMAI IŠ SAVIV.BIUDŽETO'!#REF!</f>
        <v>#REF!</v>
      </c>
      <c r="F23" s="43" t="e">
        <f>'ASIGNAVIMAI IŠ SAVIV.BIUDŽETO'!#REF!</f>
        <v>#REF!</v>
      </c>
    </row>
    <row r="24" spans="1:6" ht="24.75" customHeight="1" x14ac:dyDescent="0.25">
      <c r="A24" s="234" t="s">
        <v>135</v>
      </c>
      <c r="B24" s="235"/>
      <c r="C24" s="46" t="e">
        <f>SUM(C11:C23)</f>
        <v>#REF!</v>
      </c>
      <c r="D24" s="46" t="e">
        <f t="shared" ref="D24:F24" si="0">SUM(D11:D23)</f>
        <v>#REF!</v>
      </c>
      <c r="E24" s="46" t="e">
        <f t="shared" si="0"/>
        <v>#REF!</v>
      </c>
      <c r="F24" s="46" t="e">
        <f t="shared" si="0"/>
        <v>#REF!</v>
      </c>
    </row>
  </sheetData>
  <mergeCells count="12">
    <mergeCell ref="F9:F10"/>
    <mergeCell ref="A24:B24"/>
    <mergeCell ref="C1:F1"/>
    <mergeCell ref="C2:F2"/>
    <mergeCell ref="C3:F3"/>
    <mergeCell ref="A5:F5"/>
    <mergeCell ref="A6:F6"/>
    <mergeCell ref="A8:A10"/>
    <mergeCell ref="B8:B10"/>
    <mergeCell ref="C8:C10"/>
    <mergeCell ref="D8:F8"/>
    <mergeCell ref="D9:E9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19</vt:i4>
      </vt:variant>
      <vt:variant>
        <vt:lpstr>Įvardytieji diapazonai</vt:lpstr>
      </vt:variant>
      <vt:variant>
        <vt:i4>7</vt:i4>
      </vt:variant>
    </vt:vector>
  </HeadingPairs>
  <TitlesOfParts>
    <vt:vector size="26" baseType="lpstr">
      <vt:lpstr>PAJAMOS</vt:lpstr>
      <vt:lpstr>BĮ PAJAMOS</vt:lpstr>
      <vt:lpstr>ASIGNAVIMAI</vt:lpstr>
      <vt:lpstr>ASIGN UGDYMO REIKMĖMS</vt:lpstr>
      <vt:lpstr>ASIGNAVIMAI IŠ SAVIV.BIUDŽETO</vt:lpstr>
      <vt:lpstr>ASIGN IŠ DOTACIJŲ</vt:lpstr>
      <vt:lpstr>ASIGN IŠ BĮ PAJAMŲ</vt:lpstr>
      <vt:lpstr>ASIGN SPEC PROGRAMOMS</vt:lpstr>
      <vt:lpstr>ASIGN IŠ SKOLINTŲ LĖŠŲ</vt:lpstr>
      <vt:lpstr>ASIGN IŠ NEP TIKSL PASK L</vt:lpstr>
      <vt:lpstr>IŠ NEP BĮ PAJAMŲ ĮM</vt:lpstr>
      <vt:lpstr>ASIGNAV IŠ ES NEP</vt:lpstr>
      <vt:lpstr>BKL</vt:lpstr>
      <vt:lpstr>Skolintos lėšos</vt:lpstr>
      <vt:lpstr>ASIGNAVIMAI PAGAL PROGRAMAS</vt:lpstr>
      <vt:lpstr>Lapas2</vt:lpstr>
      <vt:lpstr>ASIGNAVIMAI PAGAL PROGRAMAS SB</vt:lpstr>
      <vt:lpstr>asign pagal programas</vt:lpstr>
      <vt:lpstr>asign SB</vt:lpstr>
      <vt:lpstr>'ASIGN IŠ BĮ PAJAMŲ'!Print_Titles</vt:lpstr>
      <vt:lpstr>'ASIGN IŠ DOTACIJŲ'!Print_Titles</vt:lpstr>
      <vt:lpstr>'ASIGN UGDYMO REIKMĖMS'!Print_Titles</vt:lpstr>
      <vt:lpstr>ASIGNAVIMAI!Print_Titles</vt:lpstr>
      <vt:lpstr>'ASIGNAVIMAI IŠ SAVIV.BIUDŽETO'!Print_Titles</vt:lpstr>
      <vt:lpstr>'BĮ PAJAMOS'!Print_Titles</vt:lpstr>
      <vt:lpstr>PAJAMOS!Print_Titles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Nijolė Palaimienė</dc:creator>
  <cp:lastModifiedBy>Audronė Litvinskaitė</cp:lastModifiedBy>
  <cp:revision>1</cp:revision>
  <cp:lastPrinted>2024-01-10T13:47:03Z</cp:lastPrinted>
  <dcterms:created xsi:type="dcterms:W3CDTF">2003-11-18T09:46:08Z</dcterms:created>
  <dcterms:modified xsi:type="dcterms:W3CDTF">2024-01-15T07:13:25Z</dcterms:modified>
</cp:coreProperties>
</file>